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filterPrivacy="1" defaultThemeVersion="124226"/>
  <xr:revisionPtr revIDLastSave="0" documentId="13_ncr:1_{72260126-B16F-42F8-8836-E407642D2770}" xr6:coauthVersionLast="46" xr6:coauthVersionMax="46" xr10:uidLastSave="{00000000-0000-0000-0000-000000000000}"/>
  <bookViews>
    <workbookView xWindow="-108" yWindow="-108" windowWidth="23256" windowHeight="12576" tabRatio="687" xr2:uid="{00000000-000D-0000-FFFF-FFFF00000000}"/>
  </bookViews>
  <sheets>
    <sheet name="見積書作成時の留意点" sheetId="7" r:id="rId1"/>
    <sheet name="消費税取扱い" sheetId="18" r:id="rId2"/>
    <sheet name="（提案時）見積書表紙" sheetId="15" r:id="rId3"/>
    <sheet name="（採択後）見積書表紙" sheetId="6" r:id="rId4"/>
    <sheet name="【記載例】見積内訳" sheetId="2" r:id="rId5"/>
    <sheet name="見積内訳" sheetId="14" r:id="rId6"/>
    <sheet name="【書式】人件費実績単価算出表" sheetId="10" r:id="rId7"/>
    <sheet name="一般管理費率算定方法" sheetId="11" r:id="rId8"/>
    <sheet name="【記載例】一般管理費率算出表" sheetId="16" r:id="rId9"/>
    <sheet name="【書式】一般管理費率算出表" sheetId="12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?_">[1]ｺﾋﾟｰc!#REF!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3">#REF!</definedName>
    <definedName name="__DAT4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8Ａ１_">#REF!</definedName>
    <definedName name="_８年度________________単価">#REF!</definedName>
    <definedName name="_9印刷範囲_3">#REF!</definedName>
    <definedName name="_９年度">#REF!</definedName>
    <definedName name="_Ａ１">#REF!</definedName>
    <definedName name="_Area">#REF!</definedName>
    <definedName name="_BORDERSOFF__PA">[1]ｺﾋﾟｰc!#REF!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xlnm._FilterDatabase" localSheetId="3" hidden="1">'（採択後）見積書表紙'!$A$23:$S$23</definedName>
    <definedName name="_xlnm._FilterDatabase" localSheetId="2" hidden="1">'（提案時）見積書表紙'!$A$23:$S$23</definedName>
    <definedName name="_xlnm._FilterDatabase" localSheetId="0" hidden="1">見積書作成時の留意点!$D$11:$I$11</definedName>
    <definedName name="_ftnref1" localSheetId="0">見積書作成時の留意点!#REF!</definedName>
    <definedName name="_Key1" hidden="1">#REF!</definedName>
    <definedName name="_Key2" hidden="1">#REF!</definedName>
    <definedName name="_L__DEL___">#N/A</definedName>
    <definedName name="_OPEN__CON__W_">[1]ｺﾋﾟｰc!#REF!</definedName>
    <definedName name="_Order1" hidden="1">255</definedName>
    <definedName name="_Order2" hidden="1">255</definedName>
    <definedName name="_P1">#REF!</definedName>
    <definedName name="_Sort" hidden="1">#REF!</definedName>
    <definedName name="_WRITE__CHAR_27">[1]ｺﾋﾟｰc!#REF!</definedName>
    <definedName name="_WXD_">[1]ｺﾋﾟｰc!#REF!</definedName>
    <definedName name="_WXH_">[1]ｺﾋﾟｰc!#REF!</definedName>
    <definedName name="_画面1_">[1]ｺﾋﾟｰc!#REF!</definedName>
    <definedName name="\">[2]ｺﾋﾟｰc!#REF!</definedName>
    <definedName name="\????">[2]ｺﾋﾟｰc!#REF!</definedName>
    <definedName name="\0">[2]ｺﾋﾟｰc!#REF!</definedName>
    <definedName name="\1">#REF!</definedName>
    <definedName name="\2">#REF!</definedName>
    <definedName name="\a">[2]ｺﾋﾟｰc!#REF!</definedName>
    <definedName name="\b">[2]ｺﾋﾟｰc!#REF!</definedName>
    <definedName name="\c">[2]ｺﾋﾟｰc!#REF!</definedName>
    <definedName name="\d">[2]ｺﾋﾟｰc!#REF!</definedName>
    <definedName name="\e">[2]ｺﾋﾟｰc!#REF!</definedName>
    <definedName name="\f">[2]ｺﾋﾟｰc!#REF!</definedName>
    <definedName name="\g">[2]ｺﾋﾟｰc!#REF!</definedName>
    <definedName name="\h">[2]ｺﾋﾟｰc!#REF!</definedName>
    <definedName name="\i">[2]ｺﾋﾟｰc!#REF!</definedName>
    <definedName name="\j">[2]ｺﾋﾟｰc!#REF!</definedName>
    <definedName name="\k">[2]ｺﾋﾟｰc!#REF!</definedName>
    <definedName name="\l">[2]ｺﾋﾟｰc!#REF!</definedName>
    <definedName name="\m">[2]ｺﾋﾟｰc!#REF!</definedName>
    <definedName name="\n">[2]ｺﾋﾟｰc!#REF!</definedName>
    <definedName name="\o">[2]ｺﾋﾟｰc!#REF!</definedName>
    <definedName name="\p">[2]ｺﾋﾟｰc!#REF!</definedName>
    <definedName name="\q">[2]ｺﾋﾟｰc!#REF!</definedName>
    <definedName name="\r">[2]ｺﾋﾟｰc!#REF!</definedName>
    <definedName name="\s">[2]ｺﾋﾟｰc!#REF!</definedName>
    <definedName name="\t">[2]ｺﾋﾟｰc!#REF!</definedName>
    <definedName name="\u">[2]ｺﾋﾟｰc!#REF!</definedName>
    <definedName name="\v">[2]ｺﾋﾟｰc!#REF!</definedName>
    <definedName name="\w">[2]ｺﾋﾟｰc!#REF!</definedName>
    <definedName name="\x">[2]ｺﾋﾟｰc!#REF!</definedName>
    <definedName name="\y">[2]ｺﾋﾟｰc!#REF!</definedName>
    <definedName name="\z">[2]ｺﾋﾟｰc!#REF!</definedName>
    <definedName name="A">#REF!</definedName>
    <definedName name="ａａａ">#REF!</definedName>
    <definedName name="AS">#REF!</definedName>
    <definedName name="Ｂ．電気設備工事">#REF!</definedName>
    <definedName name="BAREA">#REF!</definedName>
    <definedName name="BAREA2">#REF!</definedName>
    <definedName name="BAREA3">#REF!</definedName>
    <definedName name="bbb">#REF!</definedName>
    <definedName name="ＢＧＭ設備工事">#REF!</definedName>
    <definedName name="ccc">#REF!</definedName>
    <definedName name="_xlnm.Criteria">[3]見積書!#REF!</definedName>
    <definedName name="DATA1">#REF!</definedName>
    <definedName name="DATA2">#REF!</definedName>
    <definedName name="DATA3">#REF!</definedName>
    <definedName name="DATE1">[2]ｺﾋﾟｰc!#REF!</definedName>
    <definedName name="DATE10">[2]ｺﾋﾟｰc!#REF!</definedName>
    <definedName name="DATE11">[2]ｺﾋﾟｰc!#REF!</definedName>
    <definedName name="DATE2">[2]ｺﾋﾟｰc!#REF!</definedName>
    <definedName name="DATE3">[2]ｺﾋﾟｰc!#REF!</definedName>
    <definedName name="DATE4">[2]ｺﾋﾟｰc!#REF!</definedName>
    <definedName name="DATE5">[2]ｺﾋﾟｰc!#REF!</definedName>
    <definedName name="DATE6">[2]ｺﾋﾟｰc!#REF!</definedName>
    <definedName name="DATE7">[2]ｺﾋﾟｰc!#REF!</definedName>
    <definedName name="DATE8">[2]ｺﾋﾟｰc!#REF!</definedName>
    <definedName name="DATE9">[2]ｺﾋﾟｰc!#REF!</definedName>
    <definedName name="ddd">#REF!</definedName>
    <definedName name="eee">#REF!</definedName>
    <definedName name="EP__PB面_____壁">#REF!</definedName>
    <definedName name="FkJkt">'[4]（記入例）【様式6】旅費単価（参考用）'!#REF!</definedName>
    <definedName name="FkJkt1">'[4]（記入例）【様式6】旅費単価（参考用）'!#REF!</definedName>
    <definedName name="Fk空港税">[5]単価!$B$19</definedName>
    <definedName name="Ｈ９年４月度____________________暫定設計金額">#REF!</definedName>
    <definedName name="HTML1_1" hidden="1">"'[三省単価.XLS]3省単価経年推移'!$AB$2:$AK$14"</definedName>
    <definedName name="HTML1_10" hidden="1">""</definedName>
    <definedName name="HTML1_11" hidden="1">1</definedName>
    <definedName name="HTML1_12" hidden="1">"\\SCA2\業務推進\業務推進\営業\登録･競争申請\Y.登録／更新・変更\2.建C･地質･測量\MyHTML.htm"</definedName>
    <definedName name="HTML1_2" hidden="1">1</definedName>
    <definedName name="HTML1_3" hidden="1">"三省単価.XLS"</definedName>
    <definedName name="HTML1_4" hidden="1">"3省単価経年推移"</definedName>
    <definedName name="HTML1_5" hidden="1">""</definedName>
    <definedName name="HTML1_6" hidden="1">-4146</definedName>
    <definedName name="HTML1_7" hidden="1">-4146</definedName>
    <definedName name="HTML1_8" hidden="1">"97/04/17"</definedName>
    <definedName name="HTML1_9" hidden="1">"菅野香苗"</definedName>
    <definedName name="HTMLCount" hidden="1">1</definedName>
    <definedName name="IN_KNN">#REF!</definedName>
    <definedName name="IV電線" localSheetId="2">[6]!IV電線</definedName>
    <definedName name="IV電線" localSheetId="8">[6]!IV電線</definedName>
    <definedName name="IV電線" localSheetId="0">[6]!IV電線</definedName>
    <definedName name="IV電線" localSheetId="5">[6]!IV電線</definedName>
    <definedName name="IV電線">[6]!IV電線</definedName>
    <definedName name="JI">'[7]比較表（１）'!#REF!</definedName>
    <definedName name="JktBal">'[4]（記入例）【様式6】旅費単価（参考用）'!#REF!</definedName>
    <definedName name="JktFk">'[4]（記入例）【様式6】旅費単価（参考用）'!#REF!</definedName>
    <definedName name="JktPad">'[4]（記入例）【様式6】旅費単価（参考用）'!#REF!</definedName>
    <definedName name="K">#REF!</definedName>
    <definedName name="m">[8]見積中標津13!#REF!</definedName>
    <definedName name="Module12.キャンセル" localSheetId="2">[9]!Module12.キャンセル</definedName>
    <definedName name="Module12.キャンセル" localSheetId="8">[9]!Module12.キャンセル</definedName>
    <definedName name="Module12.キャンセル" localSheetId="0">[9]!Module12.キャンセル</definedName>
    <definedName name="Module12.キャンセル" localSheetId="5">[9]!Module12.キャンセル</definedName>
    <definedName name="Module12.キャンセル">[9]!Module12.キャンセル</definedName>
    <definedName name="n">[8]見積中標津13!#REF!</definedName>
    <definedName name="p">#REF!</definedName>
    <definedName name="PP">'[10]起債用諸経費計算書 '!#REF!</definedName>
    <definedName name="PR_KBN">#REF!</definedName>
    <definedName name="PR_MSG">#REF!</definedName>
    <definedName name="PRINNT_TITLEs">#REF!</definedName>
    <definedName name="_xlnm.Print_Area" localSheetId="3">'（採択後）見積書表紙'!$A$1:$T$35</definedName>
    <definedName name="_xlnm.Print_Area" localSheetId="2">'（提案時）見積書表紙'!$A$1:$T$35</definedName>
    <definedName name="_xlnm.Print_Area" localSheetId="4">【記載例】見積内訳!$A$1:$N$86</definedName>
    <definedName name="_xlnm.Print_Area" localSheetId="6">【書式】人件費実績単価算出表!$B$1:$R$39</definedName>
    <definedName name="_xlnm.Print_Area" localSheetId="7">一般管理費率算定方法!$A$1:$U$71</definedName>
    <definedName name="_xlnm.Print_Area" localSheetId="5">見積内訳!$A$1:$N$86</definedName>
    <definedName name="_xlnm.Print_Area">[10]厚生省諸経費計算書!#REF!</definedName>
    <definedName name="Print_Area_MI">#REF!</definedName>
    <definedName name="_xlnm.Print_Titles" localSheetId="4">【記載例】見積内訳!$1:$5</definedName>
    <definedName name="_xlnm.Print_Titles" localSheetId="5">見積内訳!$1:$5</definedName>
    <definedName name="_xlnm.Print_Titles">#REF!</definedName>
    <definedName name="PRINT_TITLES_">#REF!</definedName>
    <definedName name="PRINT_TITLES_MI">#REF!</definedName>
    <definedName name="prinTtitles">#REF!</definedName>
    <definedName name="PRINTTITLES_">#REF!</definedName>
    <definedName name="RECO1">[2]ｺﾋﾟｰc!#REF!</definedName>
    <definedName name="RECO2">[2]ｺﾋﾟｰc!#REF!</definedName>
    <definedName name="RECO3">[2]ｺﾋﾟｰc!#REF!</definedName>
    <definedName name="RECO4">[2]ｺﾋﾟｰc!#REF!</definedName>
    <definedName name="RECO5">[2]ｺﾋﾟｰc!#REF!</definedName>
    <definedName name="RECO6">[2]ｺﾋﾟｰc!#REF!</definedName>
    <definedName name="RECO7">[2]ｺﾋﾟｰc!#REF!</definedName>
    <definedName name="RECO8">[2]ｺﾋﾟｰc!#REF!</definedName>
    <definedName name="RECO9">[2]ｺﾋﾟｰc!#REF!</definedName>
    <definedName name="Record16" localSheetId="2">[9]!Record16</definedName>
    <definedName name="Record16" localSheetId="8">[9]!Record16</definedName>
    <definedName name="Record16" localSheetId="0">[9]!Record16</definedName>
    <definedName name="Record16" localSheetId="5">[9]!Record16</definedName>
    <definedName name="Record16">[9]!Record16</definedName>
    <definedName name="s">[11]建築主体!#REF!</definedName>
    <definedName name="sa">[2]ｺﾋﾟｰc!#REF!</definedName>
    <definedName name="UP率" localSheetId="2">[6]!UP率</definedName>
    <definedName name="UP率" localSheetId="8">[6]!UP率</definedName>
    <definedName name="UP率" localSheetId="0">[6]!UP率</definedName>
    <definedName name="UP率" localSheetId="5">[6]!UP率</definedName>
    <definedName name="UP率">[6]!UP率</definedName>
    <definedName name="VISA">'[4]（記入例）【様式6】旅費単価（参考用）'!#REF!</definedName>
    <definedName name="W">#REF!</definedName>
    <definedName name="あ">#REF!</definedName>
    <definedName name="あｓ">#REF!</definedName>
    <definedName name="ｱｰﾁｶﾙﾊﾞｰﾄ３">[12]雨水等集排水!#REF!</definedName>
    <definedName name="あい">#REF!</definedName>
    <definedName name="あい１">#REF!</definedName>
    <definedName name="あう">#REF!</definedName>
    <definedName name="あう１">#REF!</definedName>
    <definedName name="あう１１１">#REF!</definedName>
    <definedName name="あえ">#REF!</definedName>
    <definedName name="あえ２">#REF!</definedName>
    <definedName name="あえ２２２">#REF!</definedName>
    <definedName name="あえ３３">#REF!</definedName>
    <definedName name="あえ５">#REF!</definedName>
    <definedName name="キャンセル" localSheetId="2">[13]!キャンセル</definedName>
    <definedName name="キャンセル" localSheetId="8">[13]!キャンセル</definedName>
    <definedName name="キャンセル" localSheetId="0">[13]!キャンセル</definedName>
    <definedName name="キャンセル" localSheetId="5">[13]!キャンセル</definedName>
    <definedName name="キャンセル">[13]!キャンセル</definedName>
    <definedName name="コ３Ｆ">#REF!</definedName>
    <definedName name="ｺﾝｸﾘｰﾄ巻立４">[12]雨水等集排水!#REF!</definedName>
    <definedName name="コンセント設備工事">#REF!</definedName>
    <definedName name="コントロｰ・" localSheetId="2">[14]!コントロｰ・</definedName>
    <definedName name="コントロｰ・" localSheetId="8">[14]!コントロｰ・</definedName>
    <definedName name="コントロｰ・" localSheetId="0">[14]!コントロｰ・</definedName>
    <definedName name="コントロｰ・" localSheetId="5">[14]!コントロｰ・</definedName>
    <definedName name="コントロｰ・">[14]!コントロｰ・</definedName>
    <definedName name="スイッチ" localSheetId="2">[13]!スイッチ</definedName>
    <definedName name="スイッチ" localSheetId="8">[13]!スイッチ</definedName>
    <definedName name="スイッチ" localSheetId="0">[13]!スイッチ</definedName>
    <definedName name="スイッチ" localSheetId="5">[13]!スイッチ</definedName>
    <definedName name="スイッチ">[13]!スイッチ</definedName>
    <definedName name="スイッチ入力" localSheetId="2">[13]!スイッチ入力</definedName>
    <definedName name="スイッチ入力" localSheetId="8">[13]!スイッチ入力</definedName>
    <definedName name="スイッチ入力" localSheetId="0">[13]!スイッチ入力</definedName>
    <definedName name="スイッチ入力" localSheetId="5">[13]!スイッチ入力</definedName>
    <definedName name="スイッチ入力">[13]!スイッチ入力</definedName>
    <definedName name="スタイル">#REF!</definedName>
    <definedName name="スポット感知器" localSheetId="2">[6]!UP率</definedName>
    <definedName name="スポット感知器" localSheetId="8">[6]!UP率</definedName>
    <definedName name="スポット感知器" localSheetId="0">[6]!UP率</definedName>
    <definedName name="スポット感知器" localSheetId="5">[6]!UP率</definedName>
    <definedName name="スポット感知器">[6]!UP率</definedName>
    <definedName name="その他工事">[15]屋外附帯!#REF!</definedName>
    <definedName name="ﾀｲﾄﾙ行">#REF!</definedName>
    <definedName name="テレビ共同受信設備工事">#REF!</definedName>
    <definedName name="ふぁ">'[4]（記入例）【様式6】旅費単価（参考用）'!#REF!</definedName>
    <definedName name="マクロ訂正">[2]ｺﾋﾟｰc!#REF!</definedName>
    <definedName name="囲障工事">[16]屋外附帯!#REF!</definedName>
    <definedName name="印刷">#REF!</definedName>
    <definedName name="印刷05">#REF!</definedName>
    <definedName name="印刷1">[2]ｺﾋﾟｰc!#REF!</definedName>
    <definedName name="印刷10">#REF!</definedName>
    <definedName name="印刷2">[2]ｺﾋﾟｰc!#REF!</definedName>
    <definedName name="印刷20">#REF!</definedName>
    <definedName name="印刷30">#REF!</definedName>
    <definedName name="印刷40">#REF!</definedName>
    <definedName name="印刷50">#REF!</definedName>
    <definedName name="印刷EX">#REF!</definedName>
    <definedName name="印刷範囲">#REF!</definedName>
    <definedName name="雨水排水路１">[12]雨水等集排水!#REF!</definedName>
    <definedName name="仮設道路１">[12]道路設備工!#REF!</definedName>
    <definedName name="画面1">[1]ｺﾋﾟｰc!#REF!</definedName>
    <definedName name="回数1">[2]ｺﾋﾟｰc!#REF!</definedName>
    <definedName name="回数10">[2]ｺﾋﾟｰc!#REF!</definedName>
    <definedName name="回数11">[2]ｺﾋﾟｰc!#REF!</definedName>
    <definedName name="回数2">[2]ｺﾋﾟｰc!#REF!</definedName>
    <definedName name="回数20">[2]ｺﾋﾟｰc!#REF!</definedName>
    <definedName name="回数21">[2]ｺﾋﾟｰc!#REF!</definedName>
    <definedName name="回数3">[2]ｺﾋﾟｰc!#REF!</definedName>
    <definedName name="回数30">[2]ｺﾋﾟｰc!#REF!</definedName>
    <definedName name="回数31">[2]ｺﾋﾟｰc!#REF!</definedName>
    <definedName name="回数4">[2]ｺﾋﾟｰc!#REF!</definedName>
    <definedName name="外構">#REF!</definedName>
    <definedName name="外国宿泊">[5]単価!$B$6</definedName>
    <definedName name="外国日当">[5]単価!$B$5</definedName>
    <definedName name="外周水路12">[12]雨水等集排水!#REF!</definedName>
    <definedName name="外周道路４">[12]道路設備工!#REF!</definedName>
    <definedName name="外灯設備工事">#REF!</definedName>
    <definedName name="幹線設備工事">#REF!</definedName>
    <definedName name="管理桝５">[12]雨水等集排水!#REF!</definedName>
    <definedName name="関連屋１次">#REF!</definedName>
    <definedName name="関連屋１次黄">#REF!,#REF!,#REF!,#REF!</definedName>
    <definedName name="関連屋１次単">#REF!</definedName>
    <definedName name="関連屋２次">#REF!</definedName>
    <definedName name="関連屋２次黄">#REF!,#REF!,#REF!</definedName>
    <definedName name="関連屋２次青">#REF!,#REF!</definedName>
    <definedName name="関連校１次">#REF!</definedName>
    <definedName name="関連校１次黄">#REF!,#REF!,#REF!,#REF!</definedName>
    <definedName name="関連校１次単">#REF!</definedName>
    <definedName name="関連校２次">#REF!</definedName>
    <definedName name="関連校２次黄">#REF!,#REF!,#REF!</definedName>
    <definedName name="関連校２次青">#REF!,#REF!</definedName>
    <definedName name="機種" localSheetId="2">[17]!機種</definedName>
    <definedName name="機種" localSheetId="8">[17]!機種</definedName>
    <definedName name="機種" localSheetId="0">[17]!機種</definedName>
    <definedName name="機種" localSheetId="5">[17]!機種</definedName>
    <definedName name="機種">[17]!機種</definedName>
    <definedName name="金抜き内訳">[2]ｺﾋﾟｰc!#REF!</definedName>
    <definedName name="計P1">[10]厚生省諸経費計算書!#REF!</definedName>
    <definedName name="計P2">[10]厚生省諸経費計算書!#REF!</definedName>
    <definedName name="計P3">[10]厚生省諸経費計算書!#REF!</definedName>
    <definedName name="建築">#REF!</definedName>
    <definedName name="減額率">'[18](3)外国旅費内訳_ (2)'!$K$2</definedName>
    <definedName name="光束" localSheetId="2">[17]!光束</definedName>
    <definedName name="光束" localSheetId="8">[17]!光束</definedName>
    <definedName name="光束" localSheetId="0">[17]!光束</definedName>
    <definedName name="光束" localSheetId="5">[17]!光束</definedName>
    <definedName name="光束">[17]!光束</definedName>
    <definedName name="工事設計書">#REF!</definedName>
    <definedName name="項目選択" localSheetId="2">[14]!項目選択</definedName>
    <definedName name="項目選択" localSheetId="8">[14]!項目選択</definedName>
    <definedName name="項目選択" localSheetId="0">[14]!項目選択</definedName>
    <definedName name="項目選択" localSheetId="5">[14]!項目選択</definedName>
    <definedName name="項目選択">[14]!項目選択</definedName>
    <definedName name="国内宿泊">[5]単価!$B$3</definedName>
    <definedName name="国内日当">[5]単価!$B$2</definedName>
    <definedName name="最終頁">[2]ｺﾋﾟｰc!#REF!</definedName>
    <definedName name="最終頁の数字">[2]ｺﾋﾟｰc!#REF!</definedName>
    <definedName name="最終頁算出">[2]ｺﾋﾟｰc!#REF!</definedName>
    <definedName name="最終頁表示">[2]ｺﾋﾟｰc!#REF!</definedName>
    <definedName name="残り記号_\M">[2]ｺﾋﾟｰc!#REF!</definedName>
    <definedName name="指数" localSheetId="2">[17]!指数</definedName>
    <definedName name="指数" localSheetId="8">[17]!指数</definedName>
    <definedName name="指数" localSheetId="0">[17]!指数</definedName>
    <definedName name="指数" localSheetId="5">[17]!指数</definedName>
    <definedName name="指数">[17]!指数</definedName>
    <definedName name="指数コｰド" localSheetId="2">[17]!指数コｰド</definedName>
    <definedName name="指数コｰド" localSheetId="8">[17]!指数コｰド</definedName>
    <definedName name="指数コｰド" localSheetId="0">[17]!指数コｰド</definedName>
    <definedName name="指数コｰド" localSheetId="5">[17]!指数コｰド</definedName>
    <definedName name="指数コｰド">[17]!指数コｰド</definedName>
    <definedName name="指定頁検索">[2]ｺﾋﾟｰc!#REF!</definedName>
    <definedName name="自動火災報知設備工事">#REF!</definedName>
    <definedName name="鹿児島東京">'[4]（記入例）【様式6】旅費単価（参考用）'!#REF!</definedName>
    <definedName name="鹿福">[5]単価!$B$8</definedName>
    <definedName name="受変電設備工事">#REF!</definedName>
    <definedName name="終了">[2]ｺﾋﾟｰc!#REF!</definedName>
    <definedName name="集排水ﾋﾟｯﾄ11">[12]雨水等集排水!#REF!</definedName>
    <definedName name="処理1">[2]ｺﾋﾟｰc!#REF!</definedName>
    <definedName name="処理10">[2]ｺﾋﾟｰc!#REF!</definedName>
    <definedName name="処理2">[2]ｺﾋﾟｰc!#REF!</definedName>
    <definedName name="処理20">[2]ｺﾋﾟｰc!#REF!</definedName>
    <definedName name="処理3">[2]ｺﾋﾟｰc!#REF!</definedName>
    <definedName name="処理30">[2]ｺﾋﾟｰc!#REF!</definedName>
    <definedName name="処理4">[2]ｺﾋﾟｰc!#REF!</definedName>
    <definedName name="処理40">[2]ｺﾋﾟｰc!#REF!</definedName>
    <definedName name="処理41">[2]ｺﾋﾟｰc!#REF!</definedName>
    <definedName name="処理42">#N/A</definedName>
    <definedName name="処理50">[2]ｺﾋﾟｰc!#REF!</definedName>
    <definedName name="処理51">[2]ｺﾋﾟｰc!#REF!</definedName>
    <definedName name="処理A">[2]ｺﾋﾟｰc!#REF!</definedName>
    <definedName name="照度計算" localSheetId="2">[19]!機種</definedName>
    <definedName name="照度計算" localSheetId="8">[19]!機種</definedName>
    <definedName name="照度計算" localSheetId="0">[19]!機種</definedName>
    <definedName name="照度計算" localSheetId="5">[19]!機種</definedName>
    <definedName name="照度計算">[19]!機種</definedName>
    <definedName name="照度計算書" localSheetId="2">[20]!機種</definedName>
    <definedName name="照度計算書" localSheetId="8">[20]!機種</definedName>
    <definedName name="照度計算書" localSheetId="0">[20]!機種</definedName>
    <definedName name="照度計算書" localSheetId="5">[20]!機種</definedName>
    <definedName name="照度計算書">[20]!機種</definedName>
    <definedName name="照明率１">[17]照明率１!$B$4:$BG$13</definedName>
    <definedName name="照明率２">[17]照明率２!$B$4:$U$13</definedName>
    <definedName name="証明率">[21]照明率２!$B$4:$U$13</definedName>
    <definedName name="場内道路３">[12]道路設備工!#REF!</definedName>
    <definedName name="情報用配管設備工事">#REF!</definedName>
    <definedName name="植裁工事">[16]屋外附帯!#REF!</definedName>
    <definedName name="数_量">#REF!</definedName>
    <definedName name="数字入力">[2]ｺﾋﾟｰc!#REF!</definedName>
    <definedName name="制御盤">#REF!</definedName>
    <definedName name="成績" localSheetId="2">[17]!成績</definedName>
    <definedName name="成績" localSheetId="8">[17]!成績</definedName>
    <definedName name="成績" localSheetId="0">[17]!成績</definedName>
    <definedName name="成績" localSheetId="5">[17]!成績</definedName>
    <definedName name="成績">[17]!成績</definedName>
    <definedName name="切替桝６">[12]雨水等集排水!#REF!</definedName>
    <definedName name="接続桝A9">[12]雨水等集排水!#REF!</definedName>
    <definedName name="接続桝B10">[12]雨水等集排水!#REF!</definedName>
    <definedName name="先頭頁">[2]ｺﾋﾟｰc!#REF!</definedName>
    <definedName name="代価">#REF!</definedName>
    <definedName name="大改屋１次">#REF!</definedName>
    <definedName name="大改屋１次黄">#REF!,#REF!,#REF!</definedName>
    <definedName name="大改屋１次青">#REF!,#REF!,#REF!,#REF!,#REF!</definedName>
    <definedName name="大改屋２次">#REF!</definedName>
    <definedName name="大改屋２次黄">#REF!,#REF!,#REF!</definedName>
    <definedName name="大改屋２次青">#REF!,#REF!,#REF!,#REF!,#REF!</definedName>
    <definedName name="大改校１次">#REF!</definedName>
    <definedName name="大改校１次黄">#REF!,#REF!,#REF!</definedName>
    <definedName name="大改校１次青">#REF!,#REF!,#REF!,#REF!,#REF!</definedName>
    <definedName name="大改校２次">#REF!</definedName>
    <definedName name="大改校２次黄">#REF!,#REF!,#REF!</definedName>
    <definedName name="大改校２次青">#REF!,#REF!,#REF!,#REF!,#REF!</definedName>
    <definedName name="端">[22]内訳!$N$3:$N$12</definedName>
    <definedName name="端数">#REF!</definedName>
    <definedName name="地下水集水路２">[12]雨水等集排水!#REF!</definedName>
    <definedName name="置換頁">[2]ｺﾋﾟｰc!#REF!</definedName>
    <definedName name="沈砂池７">[12]雨水等集排水!#REF!</definedName>
    <definedName name="沈砂池８">[12]雨水等集排水!#REF!</definedName>
    <definedName name="通信引込設備工事">#REF!</definedName>
    <definedName name="電気">#REF!</definedName>
    <definedName name="電灯設備工事">#REF!</definedName>
    <definedName name="電力引込設備工事">#REF!</definedName>
    <definedName name="電話設備工事">#REF!</definedName>
    <definedName name="渡り廊下設備工事">#REF!</definedName>
    <definedName name="動力設備工事">#REF!</definedName>
    <definedName name="内訳作成">[2]ｺﾋﾟｰc!#REF!</definedName>
    <definedName name="内訳追加作成">[2]ｺﾋﾟｰc!#REF!</definedName>
    <definedName name="日当宿泊">[23]単価表!$C$24:$F$30</definedName>
    <definedName name="日本宿泊">'[4]（記入例）【様式6】旅費単価（参考用）'!#REF!</definedName>
    <definedName name="納品場所">[3]見積書!#REF!</definedName>
    <definedName name="排水工事">[15]屋外附帯!#REF!</definedName>
    <definedName name="配分電盤">#REF!</definedName>
    <definedName name="搬入道路２">[12]道路設備工!#REF!</definedName>
    <definedName name="番号選択1">[2]ｺﾋﾟｰc!#REF!</definedName>
    <definedName name="表紙">#REF!</definedName>
    <definedName name="表紙１">#REF!</definedName>
    <definedName name="表紙１１">#REF!</definedName>
    <definedName name="表紙２">#REF!</definedName>
    <definedName name="表紙あ">#REF!</definedName>
    <definedName name="平成__年__月__日">#REF!</definedName>
    <definedName name="頁計処理">[2]ｺﾋﾟｰc!#REF!</definedName>
    <definedName name="頁削除">[2]ｺﾋﾟｰc!#REF!</definedName>
    <definedName name="頁挿入">[2]ｺﾋﾟｰc!#REF!</definedName>
    <definedName name="別1">#REF!</definedName>
    <definedName name="別10">#REF!</definedName>
    <definedName name="別11">#REF!</definedName>
    <definedName name="別12">#REF!</definedName>
    <definedName name="別13">#REF!</definedName>
    <definedName name="別14">#REF!</definedName>
    <definedName name="別15">#REF!</definedName>
    <definedName name="別16">#REF!</definedName>
    <definedName name="別17">#REF!</definedName>
    <definedName name="別18">#REF!</definedName>
    <definedName name="別19">#REF!</definedName>
    <definedName name="別2">#REF!</definedName>
    <definedName name="別20">#REF!</definedName>
    <definedName name="別21">#REF!</definedName>
    <definedName name="別22">#REF!</definedName>
    <definedName name="別23">#REF!</definedName>
    <definedName name="別24">#REF!</definedName>
    <definedName name="別25">#REF!</definedName>
    <definedName name="別3">#REF!</definedName>
    <definedName name="別4">#REF!</definedName>
    <definedName name="別5">#REF!</definedName>
    <definedName name="別6">#REF!</definedName>
    <definedName name="別7">#REF!</definedName>
    <definedName name="別8">#REF!</definedName>
    <definedName name="別9">#REF!</definedName>
    <definedName name="変数">#N/A</definedName>
    <definedName name="便所棟">#REF!</definedName>
    <definedName name="保存">[2]ｺﾋﾟｰc!#REF!</definedName>
    <definedName name="舗装工事">[15]屋外附帯!#REF!</definedName>
    <definedName name="補強屋１次">#REF!</definedName>
    <definedName name="補強屋１次黄">#REF!,#REF!,#REF!,#REF!,#REF!,#REF!,#REF!,#REF!</definedName>
    <definedName name="補強屋１次単">#REF!,#REF!</definedName>
    <definedName name="補強屋２次">#REF!</definedName>
    <definedName name="補強屋２次黄">#REF!,#REF!,#REF!,#REF!,#REF!,#REF!,#REF!</definedName>
    <definedName name="補強屋２次青">#REF!,#REF!,#REF!</definedName>
    <definedName name="補強校１次">#REF!</definedName>
    <definedName name="補強校1次黄">#REF!,#REF!,#REF!,#REF!,#REF!,#REF!,#REF!,#REF!</definedName>
    <definedName name="補強校１次単">#REF!,#REF!</definedName>
    <definedName name="補強校２次">#REF!</definedName>
    <definedName name="補強校２次黄">#REF!,#REF!,#REF!,#REF!,#REF!,#REF!,#REF!</definedName>
    <definedName name="補強校２次青">#REF!,#REF!,#REF!</definedName>
    <definedName name="補助機能">[2]ｺﾋﾟｰc!#REF!</definedName>
    <definedName name="防犯設備工事">#REF!</definedName>
    <definedName name="名称">#REF!</definedName>
    <definedName name="率">[22]内訳!$J$3:$K$17</definedName>
    <definedName name="率木製建具">[22]表紙!#REF!</definedName>
    <definedName name="労務単価">[24]Sheet1!$B$2</definedName>
    <definedName name="労務費キャンセル" localSheetId="2">[13]!労務費キャンセル</definedName>
    <definedName name="労務費キャンセル" localSheetId="8">[13]!労務費キャンセル</definedName>
    <definedName name="労務費キャンセル" localSheetId="0">[13]!労務費キャンセル</definedName>
    <definedName name="労務費キャンセル" localSheetId="5">[13]!労務費キャンセル</definedName>
    <definedName name="労務費キャンセル">[13]!労務費キャンセル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9" i="2" l="1"/>
  <c r="F78" i="2" s="1"/>
  <c r="E78" i="2"/>
  <c r="D78" i="2" s="1"/>
  <c r="E74" i="2"/>
  <c r="F73" i="2"/>
  <c r="F72" i="2" s="1"/>
  <c r="F71" i="2" s="1"/>
  <c r="G71" i="2" s="1"/>
  <c r="E72" i="2"/>
  <c r="D72" i="2" s="1"/>
  <c r="E67" i="2"/>
  <c r="E65" i="2" s="1"/>
  <c r="D65" i="2" s="1"/>
  <c r="F66" i="2"/>
  <c r="F65" i="2"/>
  <c r="F60" i="2"/>
  <c r="F59" i="2" s="1"/>
  <c r="E59" i="2"/>
  <c r="D59" i="2" s="1"/>
  <c r="F54" i="2"/>
  <c r="F53" i="2"/>
  <c r="E53" i="2"/>
  <c r="D53" i="2" s="1"/>
  <c r="F48" i="2"/>
  <c r="F47" i="2" s="1"/>
  <c r="E47" i="2"/>
  <c r="F42" i="2"/>
  <c r="F41" i="2"/>
  <c r="E41" i="2"/>
  <c r="D41" i="2" s="1"/>
  <c r="F37" i="2"/>
  <c r="F36" i="2"/>
  <c r="F35" i="2"/>
  <c r="E35" i="2"/>
  <c r="D35" i="2" s="1"/>
  <c r="F30" i="2"/>
  <c r="F29" i="2" s="1"/>
  <c r="D29" i="2" s="1"/>
  <c r="E29" i="2"/>
  <c r="F27" i="2"/>
  <c r="F25" i="2"/>
  <c r="F22" i="2" s="1"/>
  <c r="E24" i="2"/>
  <c r="E22" i="2"/>
  <c r="D22" i="2" s="1"/>
  <c r="F17" i="2"/>
  <c r="F16" i="2"/>
  <c r="F15" i="2"/>
  <c r="F6" i="2" s="1"/>
  <c r="E10" i="2"/>
  <c r="E9" i="2"/>
  <c r="E8" i="2"/>
  <c r="E6" i="2"/>
  <c r="G84" i="14"/>
  <c r="G71" i="14"/>
  <c r="G21" i="14"/>
  <c r="G6" i="14"/>
  <c r="E24" i="14"/>
  <c r="E22" i="14" s="1"/>
  <c r="F79" i="14"/>
  <c r="F73" i="14"/>
  <c r="F72" i="14" s="1"/>
  <c r="E74" i="14"/>
  <c r="E72" i="14" s="1"/>
  <c r="D47" i="2" l="1"/>
  <c r="G6" i="2"/>
  <c r="F21" i="2"/>
  <c r="G21" i="2" s="1"/>
  <c r="D6" i="2"/>
  <c r="E21" i="2"/>
  <c r="D21" i="2" s="1"/>
  <c r="E71" i="2"/>
  <c r="D71" i="2" s="1"/>
  <c r="D72" i="14"/>
  <c r="F20" i="16"/>
  <c r="H20" i="16" s="1"/>
  <c r="D84" i="2" l="1"/>
  <c r="F84" i="2" s="1"/>
  <c r="G84" i="2" s="1"/>
  <c r="G85" i="2" s="1"/>
  <c r="E85" i="2"/>
  <c r="F85" i="2"/>
  <c r="E78" i="14"/>
  <c r="F78" i="14"/>
  <c r="E67" i="14"/>
  <c r="E65" i="14" s="1"/>
  <c r="F66" i="14"/>
  <c r="F65" i="14" s="1"/>
  <c r="F60" i="14"/>
  <c r="F59" i="14" s="1"/>
  <c r="E59" i="14"/>
  <c r="F54" i="14"/>
  <c r="F53" i="14" s="1"/>
  <c r="E53" i="14"/>
  <c r="F48" i="14"/>
  <c r="F47" i="14" s="1"/>
  <c r="E47" i="14"/>
  <c r="F42" i="14"/>
  <c r="F41" i="14" s="1"/>
  <c r="E41" i="14"/>
  <c r="F37" i="14"/>
  <c r="F36" i="14"/>
  <c r="E35" i="14"/>
  <c r="F30" i="14"/>
  <c r="F29" i="14" s="1"/>
  <c r="E29" i="14"/>
  <c r="F27" i="14"/>
  <c r="F25" i="14"/>
  <c r="F22" i="14" s="1"/>
  <c r="F17" i="14"/>
  <c r="F16" i="14"/>
  <c r="F15" i="14"/>
  <c r="E10" i="14"/>
  <c r="E9" i="14"/>
  <c r="E8" i="14"/>
  <c r="D86" i="2" l="1"/>
  <c r="D85" i="2"/>
  <c r="E6" i="14"/>
  <c r="D29" i="14"/>
  <c r="F6" i="14"/>
  <c r="F35" i="14"/>
  <c r="D59" i="14"/>
  <c r="D53" i="14"/>
  <c r="F21" i="14"/>
  <c r="D47" i="14"/>
  <c r="D65" i="14"/>
  <c r="F71" i="14"/>
  <c r="D22" i="14"/>
  <c r="E21" i="14"/>
  <c r="D41" i="14"/>
  <c r="D35" i="14"/>
  <c r="E71" i="14"/>
  <c r="D78" i="14"/>
  <c r="D21" i="14" l="1"/>
  <c r="D6" i="14"/>
  <c r="E85" i="14"/>
  <c r="D71" i="14"/>
  <c r="D84" i="14" l="1"/>
  <c r="F84" i="14" s="1"/>
  <c r="G85" i="14" s="1"/>
  <c r="O21" i="6" s="1"/>
  <c r="H20" i="6"/>
  <c r="H20" i="15"/>
  <c r="F85" i="14" l="1"/>
  <c r="D85" i="14"/>
  <c r="E18" i="15" s="1"/>
  <c r="O21" i="15"/>
  <c r="H21" i="6"/>
  <c r="H21" i="15"/>
  <c r="D86" i="14"/>
  <c r="F18" i="12"/>
  <c r="H18" i="12" s="1"/>
  <c r="J12" i="10"/>
  <c r="H23" i="10"/>
  <c r="H39" i="10" s="1"/>
  <c r="Q23" i="10"/>
  <c r="H24" i="10"/>
  <c r="Q24" i="10"/>
  <c r="R24" i="10"/>
  <c r="H25" i="10"/>
  <c r="Q25" i="10"/>
  <c r="Q39" i="10" s="1"/>
  <c r="R25" i="10"/>
  <c r="H26" i="10"/>
  <c r="R26" i="10" s="1"/>
  <c r="Q26" i="10"/>
  <c r="H27" i="10"/>
  <c r="Q27" i="10"/>
  <c r="R27" i="10"/>
  <c r="H28" i="10"/>
  <c r="Q28" i="10"/>
  <c r="R28" i="10" s="1"/>
  <c r="H29" i="10"/>
  <c r="R29" i="10" s="1"/>
  <c r="Q29" i="10"/>
  <c r="H30" i="10"/>
  <c r="Q30" i="10"/>
  <c r="R30" i="10"/>
  <c r="H31" i="10"/>
  <c r="Q31" i="10"/>
  <c r="R31" i="10"/>
  <c r="H32" i="10"/>
  <c r="Q32" i="10"/>
  <c r="R32" i="10"/>
  <c r="H33" i="10"/>
  <c r="Q33" i="10"/>
  <c r="R33" i="10"/>
  <c r="H34" i="10"/>
  <c r="R34" i="10" s="1"/>
  <c r="Q34" i="10"/>
  <c r="H35" i="10"/>
  <c r="Q35" i="10"/>
  <c r="R35" i="10"/>
  <c r="H36" i="10"/>
  <c r="Q36" i="10"/>
  <c r="R36" i="10"/>
  <c r="H37" i="10"/>
  <c r="R37" i="10" s="1"/>
  <c r="Q37" i="10"/>
  <c r="H38" i="10"/>
  <c r="Q38" i="10"/>
  <c r="R38" i="10"/>
  <c r="C39" i="10"/>
  <c r="D39" i="10"/>
  <c r="E39" i="10"/>
  <c r="F39" i="10"/>
  <c r="G39" i="10"/>
  <c r="D11" i="10" s="1"/>
  <c r="I39" i="10"/>
  <c r="J39" i="10"/>
  <c r="K39" i="10"/>
  <c r="L39" i="10"/>
  <c r="M39" i="10"/>
  <c r="N39" i="10"/>
  <c r="O39" i="10"/>
  <c r="P39" i="10"/>
  <c r="E18" i="6" l="1"/>
  <c r="E17" i="15"/>
  <c r="E17" i="6"/>
  <c r="R23" i="10"/>
  <c r="R39" i="10" s="1"/>
  <c r="D10" i="10" s="1"/>
  <c r="D12" i="10" s="1"/>
  <c r="K14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N84" authorId="0" shapeId="0" xr:uid="{A5D34AFE-5C93-43CD-A78D-A3D47B0903A6}">
      <text>
        <r>
          <rPr>
            <b/>
            <sz val="10"/>
            <color indexed="81"/>
            <rFont val="MS P ゴシック"/>
            <family val="3"/>
            <charset val="128"/>
          </rPr>
          <t>一般管理費率はこちらに入力すること。10％ではない任意の率を計上する場合は、小数点第２位を切り捨てて率を設定する。
受託単価に一般管理費が含まれる場合は、「受託単価適用のため計上しない」と記載する。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<sst xmlns="http://schemas.openxmlformats.org/spreadsheetml/2006/main" count="461" uniqueCount="244">
  <si>
    <t>区分</t>
    <rPh sb="0" eb="2">
      <t>クブン</t>
    </rPh>
    <phoneticPr fontId="5"/>
  </si>
  <si>
    <t>旅費</t>
    <rPh sb="0" eb="2">
      <t>リョヒ</t>
    </rPh>
    <phoneticPr fontId="5"/>
  </si>
  <si>
    <t>会議費</t>
    <rPh sb="0" eb="3">
      <t>カイギヒ</t>
    </rPh>
    <phoneticPr fontId="5"/>
  </si>
  <si>
    <t>謝金</t>
    <rPh sb="0" eb="2">
      <t>シャキン</t>
    </rPh>
    <phoneticPr fontId="5"/>
  </si>
  <si>
    <t>消耗品費</t>
    <phoneticPr fontId="5"/>
  </si>
  <si>
    <t>外注費</t>
    <rPh sb="0" eb="3">
      <t>ガイチュウヒ</t>
    </rPh>
    <phoneticPr fontId="5"/>
  </si>
  <si>
    <t>印刷製本費</t>
    <rPh sb="0" eb="2">
      <t>インサツ</t>
    </rPh>
    <rPh sb="2" eb="3">
      <t>セイ</t>
    </rPh>
    <rPh sb="3" eb="4">
      <t>ホン</t>
    </rPh>
    <rPh sb="4" eb="5">
      <t>ヒ</t>
    </rPh>
    <phoneticPr fontId="5"/>
  </si>
  <si>
    <t>補助員人件費</t>
    <phoneticPr fontId="5"/>
  </si>
  <si>
    <t>海外旅費</t>
    <rPh sb="0" eb="2">
      <t>カイガイ</t>
    </rPh>
    <rPh sb="2" eb="4">
      <t>リョヒ</t>
    </rPh>
    <phoneticPr fontId="5"/>
  </si>
  <si>
    <t>国内旅費</t>
    <rPh sb="0" eb="2">
      <t>コクナイ</t>
    </rPh>
    <rPh sb="2" eb="4">
      <t>リョヒ</t>
    </rPh>
    <phoneticPr fontId="5"/>
  </si>
  <si>
    <t>再委託費</t>
    <rPh sb="0" eb="4">
      <t>サイイタクヒ</t>
    </rPh>
    <phoneticPr fontId="5"/>
  </si>
  <si>
    <t>その他諸経費</t>
    <rPh sb="2" eb="3">
      <t>タ</t>
    </rPh>
    <rPh sb="3" eb="6">
      <t>ショケイヒ</t>
    </rPh>
    <phoneticPr fontId="5"/>
  </si>
  <si>
    <t>（単位：円）</t>
    <phoneticPr fontId="5"/>
  </si>
  <si>
    <t>×</t>
    <phoneticPr fontId="5"/>
  </si>
  <si>
    <t>委託金額（税抜）①＋②</t>
    <rPh sb="0" eb="2">
      <t>イタク</t>
    </rPh>
    <rPh sb="2" eb="4">
      <t>キンガク</t>
    </rPh>
    <rPh sb="5" eb="7">
      <t>ゼイヌキ</t>
    </rPh>
    <phoneticPr fontId="11"/>
  </si>
  <si>
    <t>時間</t>
    <rPh sb="0" eb="2">
      <t>ジカン</t>
    </rPh>
    <phoneticPr fontId="0"/>
  </si>
  <si>
    <t>内訳</t>
    <rPh sb="0" eb="2">
      <t>ウチワケ</t>
    </rPh>
    <phoneticPr fontId="5"/>
  </si>
  <si>
    <t>見積内訳</t>
    <rPh sb="0" eb="2">
      <t>ミツモリ</t>
    </rPh>
    <rPh sb="2" eb="4">
      <t>ウチワケ</t>
    </rPh>
    <phoneticPr fontId="5"/>
  </si>
  <si>
    <t>海外人件費</t>
    <rPh sb="0" eb="2">
      <t>カイガイ</t>
    </rPh>
    <rPh sb="2" eb="5">
      <t>ジンケンヒ</t>
    </rPh>
    <phoneticPr fontId="5"/>
  </si>
  <si>
    <t>国内人件費</t>
    <rPh sb="0" eb="2">
      <t>コクナイ</t>
    </rPh>
    <rPh sb="2" eb="5">
      <t>ジンケンヒ</t>
    </rPh>
    <phoneticPr fontId="5"/>
  </si>
  <si>
    <t>上級研究員</t>
    <rPh sb="0" eb="2">
      <t>ジョウキュウ</t>
    </rPh>
    <rPh sb="2" eb="5">
      <t>ケンキュウイン</t>
    </rPh>
    <phoneticPr fontId="5"/>
  </si>
  <si>
    <t>研究員</t>
    <rPh sb="0" eb="3">
      <t>ケンキュウイン</t>
    </rPh>
    <phoneticPr fontId="5"/>
  </si>
  <si>
    <t>主任研究員</t>
    <rPh sb="0" eb="5">
      <t>シュニンケンキュウイン</t>
    </rPh>
    <phoneticPr fontId="5"/>
  </si>
  <si>
    <t>人・回</t>
    <rPh sb="0" eb="1">
      <t>ニン</t>
    </rPh>
    <rPh sb="2" eb="3">
      <t>カイ</t>
    </rPh>
    <phoneticPr fontId="5"/>
  </si>
  <si>
    <t>会場借料（会議名）</t>
    <rPh sb="0" eb="2">
      <t>カイジョウ</t>
    </rPh>
    <rPh sb="2" eb="4">
      <t>シャクリョウ</t>
    </rPh>
    <rPh sb="5" eb="7">
      <t>カイギ</t>
    </rPh>
    <rPh sb="7" eb="8">
      <t>メイ</t>
    </rPh>
    <phoneticPr fontId="5"/>
  </si>
  <si>
    <t>回</t>
    <rPh sb="0" eb="1">
      <t>カイ</t>
    </rPh>
    <phoneticPr fontId="5"/>
  </si>
  <si>
    <t>委員謝金（○○委員会）</t>
    <rPh sb="0" eb="2">
      <t>イイン</t>
    </rPh>
    <rPh sb="2" eb="4">
      <t>シャキン</t>
    </rPh>
    <rPh sb="7" eb="10">
      <t>イインカイ</t>
    </rPh>
    <phoneticPr fontId="5"/>
  </si>
  <si>
    <t>講師謝金（講演内容）</t>
    <rPh sb="0" eb="2">
      <t>コウシ</t>
    </rPh>
    <rPh sb="2" eb="4">
      <t>シャキン</t>
    </rPh>
    <rPh sb="5" eb="7">
      <t>コウエン</t>
    </rPh>
    <rPh sb="7" eb="9">
      <t>ナイヨウ</t>
    </rPh>
    <phoneticPr fontId="5"/>
  </si>
  <si>
    <t>時間</t>
    <rPh sb="0" eb="2">
      <t>ジカン</t>
    </rPh>
    <phoneticPr fontId="5"/>
  </si>
  <si>
    <t>人</t>
    <rPh sb="0" eb="1">
      <t>ニン</t>
    </rPh>
    <phoneticPr fontId="5"/>
  </si>
  <si>
    <t>機器リース代（機器種別）</t>
    <rPh sb="0" eb="2">
      <t>キキ</t>
    </rPh>
    <rPh sb="5" eb="6">
      <t>ダイ</t>
    </rPh>
    <rPh sb="7" eb="9">
      <t>キキ</t>
    </rPh>
    <rPh sb="9" eb="11">
      <t>シュベツ</t>
    </rPh>
    <phoneticPr fontId="5"/>
  </si>
  <si>
    <t>ヶ月</t>
    <rPh sb="1" eb="2">
      <t>ゲツ</t>
    </rPh>
    <phoneticPr fontId="5"/>
  </si>
  <si>
    <t>（消耗品名）</t>
    <rPh sb="1" eb="3">
      <t>ショウモウ</t>
    </rPh>
    <rPh sb="3" eb="4">
      <t>ヒン</t>
    </rPh>
    <rPh sb="4" eb="5">
      <t>メイ</t>
    </rPh>
    <phoneticPr fontId="5"/>
  </si>
  <si>
    <t>個</t>
    <rPh sb="0" eb="1">
      <t>コ</t>
    </rPh>
    <phoneticPr fontId="5"/>
  </si>
  <si>
    <t>パンフレット印刷費</t>
    <rPh sb="6" eb="8">
      <t>インサツ</t>
    </rPh>
    <rPh sb="8" eb="9">
      <t>ヒ</t>
    </rPh>
    <phoneticPr fontId="5"/>
  </si>
  <si>
    <t>部</t>
    <rPh sb="0" eb="1">
      <t>ブ</t>
    </rPh>
    <phoneticPr fontId="5"/>
  </si>
  <si>
    <t>（作業名）</t>
    <rPh sb="1" eb="3">
      <t>サギョウ</t>
    </rPh>
    <rPh sb="3" eb="4">
      <t>メイ</t>
    </rPh>
    <phoneticPr fontId="5"/>
  </si>
  <si>
    <t>人</t>
    <rPh sb="0" eb="1">
      <t>ヒト</t>
    </rPh>
    <phoneticPr fontId="5"/>
  </si>
  <si>
    <t>通信運搬費（郵送料、運送費等）</t>
    <rPh sb="0" eb="2">
      <t>ツウシン</t>
    </rPh>
    <rPh sb="2" eb="4">
      <t>ウンパン</t>
    </rPh>
    <rPh sb="4" eb="5">
      <t>ヒ</t>
    </rPh>
    <rPh sb="6" eb="9">
      <t>ユウソウリョウ</t>
    </rPh>
    <rPh sb="10" eb="13">
      <t>ウンソウヒ</t>
    </rPh>
    <rPh sb="13" eb="14">
      <t>トウ</t>
    </rPh>
    <phoneticPr fontId="5"/>
  </si>
  <si>
    <t>通訳費</t>
    <rPh sb="0" eb="2">
      <t>ツウヤク</t>
    </rPh>
    <rPh sb="2" eb="3">
      <t>ヒ</t>
    </rPh>
    <phoneticPr fontId="5"/>
  </si>
  <si>
    <t>日</t>
    <rPh sb="0" eb="1">
      <t>ヒ</t>
    </rPh>
    <phoneticPr fontId="5"/>
  </si>
  <si>
    <t>件</t>
    <rPh sb="0" eb="1">
      <t>ケン</t>
    </rPh>
    <phoneticPr fontId="5"/>
  </si>
  <si>
    <t>シンポジウム開催支援費（事業者名）</t>
    <rPh sb="6" eb="8">
      <t>カイサイ</t>
    </rPh>
    <rPh sb="8" eb="10">
      <t>シエン</t>
    </rPh>
    <rPh sb="10" eb="11">
      <t>ヒ</t>
    </rPh>
    <rPh sb="12" eb="15">
      <t>ジギョウシャ</t>
    </rPh>
    <rPh sb="15" eb="16">
      <t>メイ</t>
    </rPh>
    <phoneticPr fontId="5"/>
  </si>
  <si>
    <t>式</t>
    <rPh sb="0" eb="1">
      <t>シキ</t>
    </rPh>
    <phoneticPr fontId="5"/>
  </si>
  <si>
    <t>見積書作成時の留意点</t>
    <rPh sb="0" eb="3">
      <t>ミツモリショ</t>
    </rPh>
    <rPh sb="3" eb="6">
      <t>サクセイジ</t>
    </rPh>
    <rPh sb="7" eb="10">
      <t>リュウイテン</t>
    </rPh>
    <phoneticPr fontId="5"/>
  </si>
  <si>
    <t>見積書</t>
    <rPh sb="0" eb="3">
      <t>ミツモリショ</t>
    </rPh>
    <phoneticPr fontId="11"/>
  </si>
  <si>
    <t>住所</t>
    <rPh sb="0" eb="2">
      <t>ジュウショ</t>
    </rPh>
    <phoneticPr fontId="11"/>
  </si>
  <si>
    <t>会社</t>
    <rPh sb="0" eb="2">
      <t>カイシャ</t>
    </rPh>
    <phoneticPr fontId="11"/>
  </si>
  <si>
    <t>氏名</t>
    <rPh sb="0" eb="2">
      <t>シメイ</t>
    </rPh>
    <phoneticPr fontId="11"/>
  </si>
  <si>
    <t>下記の通りお見積り申し上げます。</t>
    <rPh sb="0" eb="2">
      <t>カキ</t>
    </rPh>
    <rPh sb="3" eb="4">
      <t>トオ</t>
    </rPh>
    <rPh sb="6" eb="8">
      <t>ミツモ</t>
    </rPh>
    <rPh sb="9" eb="10">
      <t>モウ</t>
    </rPh>
    <rPh sb="11" eb="12">
      <t>ア</t>
    </rPh>
    <phoneticPr fontId="11"/>
  </si>
  <si>
    <t>見積金額</t>
    <rPh sb="0" eb="2">
      <t>ミツモリ</t>
    </rPh>
    <rPh sb="2" eb="4">
      <t>キンガク</t>
    </rPh>
    <phoneticPr fontId="11"/>
  </si>
  <si>
    <t>件名</t>
    <rPh sb="0" eb="2">
      <t>ケンメイ</t>
    </rPh>
    <phoneticPr fontId="11"/>
  </si>
  <si>
    <t>円</t>
    <rPh sb="0" eb="1">
      <t>エン</t>
    </rPh>
    <phoneticPr fontId="11"/>
  </si>
  <si>
    <t>（税抜金額　　　　　　　</t>
    <rPh sb="1" eb="3">
      <t>ゼイヌキ</t>
    </rPh>
    <rPh sb="3" eb="5">
      <t>キンガク</t>
    </rPh>
    <phoneticPr fontId="11"/>
  </si>
  <si>
    <t>円）</t>
    <phoneticPr fontId="11"/>
  </si>
  <si>
    <t>小計</t>
    <rPh sb="0" eb="2">
      <t>ショウケイ</t>
    </rPh>
    <phoneticPr fontId="5"/>
  </si>
  <si>
    <t>税込合計</t>
    <rPh sb="0" eb="2">
      <t>ゼイコミ</t>
    </rPh>
    <rPh sb="2" eb="4">
      <t>ゴウケイ</t>
    </rPh>
    <phoneticPr fontId="5"/>
  </si>
  <si>
    <t>（①＋②＋③）</t>
  </si>
  <si>
    <t>グローバルカンパニー　国際開発部　御中</t>
    <rPh sb="11" eb="13">
      <t>コクサイ</t>
    </rPh>
    <rPh sb="13" eb="15">
      <t>カイハツ</t>
    </rPh>
    <rPh sb="15" eb="16">
      <t>ブ</t>
    </rPh>
    <rPh sb="17" eb="19">
      <t>オンチュウ</t>
    </rPh>
    <phoneticPr fontId="11"/>
  </si>
  <si>
    <t>パシフィックコンサルタンツ株式会社</t>
    <rPh sb="13" eb="17">
      <t>カブシキガイシャ</t>
    </rPh>
    <phoneticPr fontId="11"/>
  </si>
  <si>
    <t>WBS Lv2</t>
    <phoneticPr fontId="11"/>
  </si>
  <si>
    <t>作業期間</t>
    <rPh sb="0" eb="2">
      <t>サギョウ</t>
    </rPh>
    <rPh sb="2" eb="4">
      <t>キカン</t>
    </rPh>
    <phoneticPr fontId="11"/>
  </si>
  <si>
    <t>内訳</t>
  </si>
  <si>
    <t>不課税対象</t>
    <phoneticPr fontId="11"/>
  </si>
  <si>
    <t>消費税及び
地方消費税</t>
    <phoneticPr fontId="11"/>
  </si>
  <si>
    <t>課税対象(10％)</t>
    <phoneticPr fontId="11"/>
  </si>
  <si>
    <t>①　不課税
対象</t>
    <rPh sb="2" eb="5">
      <t>フカゼイ</t>
    </rPh>
    <rPh sb="6" eb="8">
      <t>タイショウ</t>
    </rPh>
    <phoneticPr fontId="5"/>
  </si>
  <si>
    <t>②　課税
対象（税抜）</t>
    <rPh sb="5" eb="7">
      <t>タイショウ</t>
    </rPh>
    <rPh sb="8" eb="10">
      <t>ゼイヌキ</t>
    </rPh>
    <phoneticPr fontId="12"/>
  </si>
  <si>
    <t>③　
消費税</t>
    <rPh sb="3" eb="6">
      <t>ショウヒゼイ</t>
    </rPh>
    <phoneticPr fontId="12"/>
  </si>
  <si>
    <t>●課税対象の区別</t>
    <rPh sb="1" eb="3">
      <t>カゼイ</t>
    </rPh>
    <rPh sb="3" eb="5">
      <t>タイショウ</t>
    </rPh>
    <rPh sb="6" eb="8">
      <t>クベツ</t>
    </rPh>
    <phoneticPr fontId="11"/>
  </si>
  <si>
    <t>●経済産業省の経費項目</t>
    <rPh sb="1" eb="3">
      <t>ケイザイ</t>
    </rPh>
    <rPh sb="3" eb="6">
      <t>サンギョウショウ</t>
    </rPh>
    <rPh sb="7" eb="9">
      <t>ケイヒ</t>
    </rPh>
    <rPh sb="9" eb="11">
      <t>コウモク</t>
    </rPh>
    <phoneticPr fontId="11"/>
  </si>
  <si>
    <t>費用</t>
    <rPh sb="0" eb="2">
      <t>ヒヨウ</t>
    </rPh>
    <phoneticPr fontId="5"/>
  </si>
  <si>
    <t>内訳例</t>
    <rPh sb="0" eb="2">
      <t>ウチワケ</t>
    </rPh>
    <rPh sb="2" eb="3">
      <t>レイ</t>
    </rPh>
    <phoneticPr fontId="5"/>
  </si>
  <si>
    <t>消費税</t>
    <rPh sb="0" eb="3">
      <t>ショウヒゼイ</t>
    </rPh>
    <phoneticPr fontId="5"/>
  </si>
  <si>
    <t>備考</t>
    <rPh sb="0" eb="2">
      <t>ビコウ</t>
    </rPh>
    <phoneticPr fontId="5"/>
  </si>
  <si>
    <t>現地作業（海外出張中の日誌）</t>
    <rPh sb="0" eb="2">
      <t>ゲンチ</t>
    </rPh>
    <rPh sb="2" eb="4">
      <t>サギョウ</t>
    </rPh>
    <rPh sb="5" eb="7">
      <t>カイガイ</t>
    </rPh>
    <rPh sb="7" eb="9">
      <t>シュッチョウ</t>
    </rPh>
    <rPh sb="9" eb="10">
      <t>チュウ</t>
    </rPh>
    <rPh sb="11" eb="13">
      <t>ニッシ</t>
    </rPh>
    <phoneticPr fontId="5"/>
  </si>
  <si>
    <t>不課税</t>
    <rPh sb="0" eb="3">
      <t>フカゼイ</t>
    </rPh>
    <phoneticPr fontId="5"/>
  </si>
  <si>
    <t>国内作業（国内勤務の日誌）</t>
    <rPh sb="0" eb="2">
      <t>コクナイ</t>
    </rPh>
    <rPh sb="2" eb="4">
      <t>サギョウ</t>
    </rPh>
    <rPh sb="5" eb="7">
      <t>コクナイ</t>
    </rPh>
    <rPh sb="7" eb="9">
      <t>キンム</t>
    </rPh>
    <rPh sb="10" eb="12">
      <t>ニッシ</t>
    </rPh>
    <phoneticPr fontId="5"/>
  </si>
  <si>
    <t>課税</t>
    <rPh sb="0" eb="2">
      <t>カゼイ</t>
    </rPh>
    <phoneticPr fontId="5"/>
  </si>
  <si>
    <t>旅費／海外旅費</t>
    <phoneticPr fontId="5"/>
  </si>
  <si>
    <t>航空賃</t>
  </si>
  <si>
    <t>国際航空券代（日本出発地-海外目的地）</t>
    <rPh sb="0" eb="2">
      <t>コクサイ</t>
    </rPh>
    <rPh sb="2" eb="5">
      <t>コウクウケン</t>
    </rPh>
    <rPh sb="5" eb="6">
      <t>ダイ</t>
    </rPh>
    <rPh sb="7" eb="9">
      <t>ニホン</t>
    </rPh>
    <rPh sb="9" eb="12">
      <t>シュッパツチ</t>
    </rPh>
    <rPh sb="13" eb="15">
      <t>カイガイ</t>
    </rPh>
    <rPh sb="15" eb="18">
      <t>モクテキチ</t>
    </rPh>
    <phoneticPr fontId="17"/>
  </si>
  <si>
    <t>旅行代理店の請求書等の記載、または旅行代理店にお問合せください</t>
    <rPh sb="0" eb="5">
      <t>リョコウダイリテン</t>
    </rPh>
    <rPh sb="6" eb="9">
      <t>セイキュウショ</t>
    </rPh>
    <rPh sb="9" eb="10">
      <t>トウ</t>
    </rPh>
    <rPh sb="11" eb="13">
      <t>キサイ</t>
    </rPh>
    <rPh sb="17" eb="22">
      <t>リョコウダイリテン</t>
    </rPh>
    <rPh sb="24" eb="26">
      <t>トイアワ</t>
    </rPh>
    <phoneticPr fontId="5"/>
  </si>
  <si>
    <t>国際観光旅客税</t>
    <rPh sb="0" eb="4">
      <t>コクサイカンコウ</t>
    </rPh>
    <rPh sb="4" eb="7">
      <t>リョカクゼイ</t>
    </rPh>
    <phoneticPr fontId="17"/>
  </si>
  <si>
    <t>燃油サーチャージ/航空保険料</t>
    <rPh sb="9" eb="14">
      <t>コウクウホケンリョウ</t>
    </rPh>
    <phoneticPr fontId="17"/>
  </si>
  <si>
    <t>現地空港税</t>
    <rPh sb="0" eb="2">
      <t>ゲンチ</t>
    </rPh>
    <rPh sb="2" eb="5">
      <t>クウコウゼイ</t>
    </rPh>
    <phoneticPr fontId="17"/>
  </si>
  <si>
    <t>国内空港使用料</t>
    <rPh sb="0" eb="7">
      <t>コクナイクウコウシヨウリョウ</t>
    </rPh>
    <phoneticPr fontId="17"/>
  </si>
  <si>
    <t>国内旅客保安サービス料</t>
    <rPh sb="0" eb="6">
      <t>コクナイリョカクホアン</t>
    </rPh>
    <rPh sb="10" eb="11">
      <t>リョウ</t>
    </rPh>
    <phoneticPr fontId="17"/>
  </si>
  <si>
    <t>旅行代理店の発券手数料</t>
    <rPh sb="0" eb="2">
      <t>リョコウ</t>
    </rPh>
    <rPh sb="2" eb="4">
      <t>ダイリ</t>
    </rPh>
    <rPh sb="4" eb="5">
      <t>テン</t>
    </rPh>
    <rPh sb="6" eb="11">
      <t>ハッケンテスウリョウ</t>
    </rPh>
    <phoneticPr fontId="17"/>
  </si>
  <si>
    <t>海外日当</t>
    <rPh sb="0" eb="2">
      <t>カイガイ</t>
    </rPh>
    <rPh sb="2" eb="4">
      <t>ニットウ</t>
    </rPh>
    <phoneticPr fontId="5"/>
  </si>
  <si>
    <t>海外出張の日当</t>
    <rPh sb="0" eb="2">
      <t>カイガイ</t>
    </rPh>
    <rPh sb="2" eb="4">
      <t>シュッチョウ</t>
    </rPh>
    <rPh sb="5" eb="7">
      <t>ニットウ</t>
    </rPh>
    <phoneticPr fontId="5"/>
  </si>
  <si>
    <t>旅費は各社の外国旅費、国内旅費規程に基づき記載すること</t>
    <rPh sb="0" eb="2">
      <t>リョヒ</t>
    </rPh>
    <rPh sb="3" eb="5">
      <t>カクシャ</t>
    </rPh>
    <rPh sb="6" eb="8">
      <t>ガイコク</t>
    </rPh>
    <rPh sb="8" eb="10">
      <t>リョヒ</t>
    </rPh>
    <rPh sb="11" eb="13">
      <t>コクナイ</t>
    </rPh>
    <rPh sb="13" eb="15">
      <t>リョヒ</t>
    </rPh>
    <rPh sb="15" eb="17">
      <t>キテイ</t>
    </rPh>
    <rPh sb="18" eb="19">
      <t>モト</t>
    </rPh>
    <rPh sb="21" eb="23">
      <t>キサイ</t>
    </rPh>
    <phoneticPr fontId="5"/>
  </si>
  <si>
    <t>国内日当</t>
    <rPh sb="0" eb="2">
      <t>コクナイ</t>
    </rPh>
    <rPh sb="2" eb="4">
      <t>ニットウ</t>
    </rPh>
    <phoneticPr fontId="5"/>
  </si>
  <si>
    <t>国内出張の日当</t>
    <rPh sb="0" eb="2">
      <t>コクナイ</t>
    </rPh>
    <rPh sb="2" eb="4">
      <t>シュッチョウ</t>
    </rPh>
    <rPh sb="5" eb="7">
      <t>ニットウ</t>
    </rPh>
    <phoneticPr fontId="5"/>
  </si>
  <si>
    <t>海外宿泊費</t>
    <rPh sb="0" eb="2">
      <t>カイガイ</t>
    </rPh>
    <rPh sb="2" eb="5">
      <t>シュクハクヒ</t>
    </rPh>
    <phoneticPr fontId="5"/>
  </si>
  <si>
    <t>海外のホテル代</t>
    <rPh sb="0" eb="2">
      <t>カイガイ</t>
    </rPh>
    <rPh sb="6" eb="7">
      <t>ダイ</t>
    </rPh>
    <phoneticPr fontId="5"/>
  </si>
  <si>
    <t>国内宿泊費</t>
    <rPh sb="0" eb="2">
      <t>コクナイ</t>
    </rPh>
    <rPh sb="2" eb="5">
      <t>シュクハクヒ</t>
    </rPh>
    <phoneticPr fontId="5"/>
  </si>
  <si>
    <t>国内のホテル代</t>
    <rPh sb="0" eb="2">
      <t>コクナイ</t>
    </rPh>
    <rPh sb="6" eb="7">
      <t>ダイ</t>
    </rPh>
    <phoneticPr fontId="5"/>
  </si>
  <si>
    <t>海外旅行保険</t>
    <rPh sb="0" eb="2">
      <t>カイガイ</t>
    </rPh>
    <rPh sb="2" eb="4">
      <t>リョコウ</t>
    </rPh>
    <rPh sb="4" eb="6">
      <t>ホケン</t>
    </rPh>
    <phoneticPr fontId="5"/>
  </si>
  <si>
    <t>海外出張中の保険料</t>
    <rPh sb="0" eb="2">
      <t>カイガイ</t>
    </rPh>
    <rPh sb="2" eb="5">
      <t>シュッチョウチュウ</t>
    </rPh>
    <rPh sb="6" eb="9">
      <t>ホケンリョウ</t>
    </rPh>
    <phoneticPr fontId="5"/>
  </si>
  <si>
    <t>現地交通費</t>
  </si>
  <si>
    <t>海外での電車、レンタカー、タクシー等</t>
    <rPh sb="0" eb="2">
      <t>カイガイ</t>
    </rPh>
    <rPh sb="4" eb="6">
      <t>デンシャ</t>
    </rPh>
    <rPh sb="17" eb="18">
      <t>トウ</t>
    </rPh>
    <phoneticPr fontId="5"/>
  </si>
  <si>
    <t>国内交通費</t>
    <phoneticPr fontId="5"/>
  </si>
  <si>
    <t>〇〇駅⇔成田空港、空港バス等</t>
    <rPh sb="2" eb="3">
      <t>エキ</t>
    </rPh>
    <rPh sb="4" eb="6">
      <t>ナリタ</t>
    </rPh>
    <rPh sb="6" eb="8">
      <t>クウコウ</t>
    </rPh>
    <rPh sb="9" eb="11">
      <t>クウコウ</t>
    </rPh>
    <rPh sb="13" eb="14">
      <t>トウ</t>
    </rPh>
    <phoneticPr fontId="5"/>
  </si>
  <si>
    <t>電車やバス、タクシー、ガソリン代などの交通費は内税
⇒割戻しで税抜き額を求める</t>
    <phoneticPr fontId="5"/>
  </si>
  <si>
    <t>●人件費単価</t>
    <rPh sb="1" eb="4">
      <t>ジンケンヒ</t>
    </rPh>
    <rPh sb="4" eb="6">
      <t>タンカ</t>
    </rPh>
    <phoneticPr fontId="11"/>
  </si>
  <si>
    <t>手法</t>
    <rPh sb="0" eb="2">
      <t>シュホウ</t>
    </rPh>
    <phoneticPr fontId="16"/>
  </si>
  <si>
    <t>単価</t>
    <rPh sb="0" eb="2">
      <t>タンカ</t>
    </rPh>
    <phoneticPr fontId="16"/>
  </si>
  <si>
    <t>単価設定の根拠資料</t>
    <rPh sb="0" eb="2">
      <t>タンカ</t>
    </rPh>
    <rPh sb="2" eb="4">
      <t>セッテイ</t>
    </rPh>
    <rPh sb="5" eb="7">
      <t>コンキョ</t>
    </rPh>
    <rPh sb="7" eb="9">
      <t>シリョウ</t>
    </rPh>
    <phoneticPr fontId="16"/>
  </si>
  <si>
    <t>手法１</t>
    <rPh sb="0" eb="2">
      <t>シュホウ</t>
    </rPh>
    <phoneticPr fontId="16"/>
  </si>
  <si>
    <t>健保等級単価</t>
    <rPh sb="0" eb="2">
      <t>ケンポ</t>
    </rPh>
    <rPh sb="2" eb="4">
      <t>トウキュウ</t>
    </rPh>
    <rPh sb="4" eb="6">
      <t>タンカ</t>
    </rPh>
    <phoneticPr fontId="16"/>
  </si>
  <si>
    <t>・健保等級証明書</t>
    <rPh sb="1" eb="3">
      <t>ケンポ</t>
    </rPh>
    <rPh sb="3" eb="5">
      <t>トウキュウ</t>
    </rPh>
    <rPh sb="5" eb="8">
      <t>ショウメイショ</t>
    </rPh>
    <phoneticPr fontId="16"/>
  </si>
  <si>
    <t>手法２</t>
    <rPh sb="0" eb="2">
      <t>シュホウ</t>
    </rPh>
    <phoneticPr fontId="16"/>
  </si>
  <si>
    <t>実績単価</t>
    <rPh sb="0" eb="2">
      <t>ジッセキ</t>
    </rPh>
    <rPh sb="2" eb="4">
      <t>タンカ</t>
    </rPh>
    <phoneticPr fontId="16"/>
  </si>
  <si>
    <t>手法３</t>
    <rPh sb="0" eb="2">
      <t>シュホウ</t>
    </rPh>
    <phoneticPr fontId="16"/>
  </si>
  <si>
    <t>コスト実績単価</t>
    <rPh sb="3" eb="5">
      <t>ジッセキ</t>
    </rPh>
    <rPh sb="5" eb="7">
      <t>タンカ</t>
    </rPh>
    <phoneticPr fontId="16"/>
  </si>
  <si>
    <t>手法４</t>
    <rPh sb="0" eb="2">
      <t>シュホウ</t>
    </rPh>
    <phoneticPr fontId="16"/>
  </si>
  <si>
    <t>受託単価</t>
    <rPh sb="0" eb="2">
      <t>ジュタク</t>
    </rPh>
    <rPh sb="2" eb="4">
      <t>タンカ</t>
    </rPh>
    <phoneticPr fontId="16"/>
  </si>
  <si>
    <t>・単価表</t>
    <rPh sb="1" eb="3">
      <t>タンカ</t>
    </rPh>
    <rPh sb="3" eb="4">
      <t>ヒョウ</t>
    </rPh>
    <phoneticPr fontId="16"/>
  </si>
  <si>
    <t>●一般管理費率</t>
    <rPh sb="1" eb="7">
      <t>イッパンカンリヒリツ</t>
    </rPh>
    <phoneticPr fontId="11"/>
  </si>
  <si>
    <t>・以下いずれかの資料</t>
    <rPh sb="1" eb="3">
      <t>イカ</t>
    </rPh>
    <rPh sb="8" eb="10">
      <t>シリョウ</t>
    </rPh>
    <phoneticPr fontId="16"/>
  </si>
  <si>
    <t>①当該単価規程等が公表されていることがわかるもの。</t>
    <rPh sb="1" eb="3">
      <t>トウガイ</t>
    </rPh>
    <rPh sb="3" eb="5">
      <t>タンカ</t>
    </rPh>
    <rPh sb="5" eb="7">
      <t>キテイ</t>
    </rPh>
    <rPh sb="7" eb="8">
      <t>トウ</t>
    </rPh>
    <rPh sb="9" eb="11">
      <t>コウヒョウ</t>
    </rPh>
    <phoneticPr fontId="16"/>
  </si>
  <si>
    <t>②経済産業省以外の官公庁で当該単価の受託実績が分かるもの。</t>
    <rPh sb="1" eb="6">
      <t>ケイザイサンギョウショウ</t>
    </rPh>
    <rPh sb="6" eb="8">
      <t>イガイ</t>
    </rPh>
    <rPh sb="9" eb="12">
      <t>カンコウチョウ</t>
    </rPh>
    <rPh sb="13" eb="15">
      <t>トウガイ</t>
    </rPh>
    <rPh sb="15" eb="17">
      <t>タンカ</t>
    </rPh>
    <rPh sb="18" eb="20">
      <t>ジュタク</t>
    </rPh>
    <rPh sb="20" eb="22">
      <t>ジッセキ</t>
    </rPh>
    <rPh sb="23" eb="24">
      <t>ワ</t>
    </rPh>
    <phoneticPr fontId="16"/>
  </si>
  <si>
    <t>③官公庁以外で当該単価での複数の受託実績が分かるもの。</t>
    <rPh sb="1" eb="4">
      <t>カンコウチョウ</t>
    </rPh>
    <rPh sb="4" eb="6">
      <t>イガイ</t>
    </rPh>
    <rPh sb="7" eb="9">
      <t>トウガイ</t>
    </rPh>
    <rPh sb="9" eb="11">
      <t>タンカ</t>
    </rPh>
    <rPh sb="13" eb="15">
      <t>フクスウ</t>
    </rPh>
    <rPh sb="16" eb="20">
      <t>ジュタクジッセキ</t>
    </rPh>
    <rPh sb="21" eb="22">
      <t>ワ</t>
    </rPh>
    <phoneticPr fontId="16"/>
  </si>
  <si>
    <t>●課税対象の区別【内訳例】</t>
    <rPh sb="1" eb="3">
      <t>カゼイ</t>
    </rPh>
    <rPh sb="3" eb="5">
      <t>タイショウ</t>
    </rPh>
    <rPh sb="6" eb="8">
      <t>クベツ</t>
    </rPh>
    <rPh sb="9" eb="11">
      <t>ウチワケ</t>
    </rPh>
    <rPh sb="11" eb="12">
      <t>レイ</t>
    </rPh>
    <phoneticPr fontId="11"/>
  </si>
  <si>
    <t>●５０％を超える再委託費</t>
    <rPh sb="5" eb="6">
      <t>コ</t>
    </rPh>
    <rPh sb="8" eb="11">
      <t>サイイタク</t>
    </rPh>
    <rPh sb="11" eb="12">
      <t>ヒ</t>
    </rPh>
    <phoneticPr fontId="11"/>
  </si>
  <si>
    <t>契約金額に対する再委託費の額（外注費を含む。）の割合が５０％を超える場合には、</t>
    <phoneticPr fontId="11"/>
  </si>
  <si>
    <t>計</t>
    <rPh sb="0" eb="1">
      <t>ケイ</t>
    </rPh>
    <phoneticPr fontId="33"/>
  </si>
  <si>
    <t>賞与4</t>
    <rPh sb="0" eb="2">
      <t>ショウヨ</t>
    </rPh>
    <phoneticPr fontId="33"/>
  </si>
  <si>
    <t>賞与3</t>
    <rPh sb="0" eb="2">
      <t>ショウヨ</t>
    </rPh>
    <phoneticPr fontId="33"/>
  </si>
  <si>
    <t>賞与2</t>
    <rPh sb="0" eb="2">
      <t>ショウヨ</t>
    </rPh>
    <phoneticPr fontId="33"/>
  </si>
  <si>
    <t>賞与1</t>
    <rPh sb="0" eb="2">
      <t>ショウヨ</t>
    </rPh>
    <phoneticPr fontId="33"/>
  </si>
  <si>
    <t>2023年3月分</t>
    <rPh sb="4" eb="5">
      <t>ネン</t>
    </rPh>
    <rPh sb="6" eb="7">
      <t>ガツ</t>
    </rPh>
    <rPh sb="7" eb="8">
      <t>ブン</t>
    </rPh>
    <phoneticPr fontId="33"/>
  </si>
  <si>
    <t>2023年2月分</t>
    <rPh sb="4" eb="5">
      <t>ネン</t>
    </rPh>
    <rPh sb="6" eb="7">
      <t>ガツ</t>
    </rPh>
    <rPh sb="7" eb="8">
      <t>ブン</t>
    </rPh>
    <phoneticPr fontId="33"/>
  </si>
  <si>
    <t>2023年1月分</t>
    <rPh sb="4" eb="5">
      <t>ネン</t>
    </rPh>
    <rPh sb="6" eb="7">
      <t>ガツ</t>
    </rPh>
    <rPh sb="7" eb="8">
      <t>ブン</t>
    </rPh>
    <phoneticPr fontId="33"/>
  </si>
  <si>
    <t>2022年12月分</t>
    <rPh sb="4" eb="5">
      <t>ネン</t>
    </rPh>
    <rPh sb="7" eb="9">
      <t>ガツブン</t>
    </rPh>
    <phoneticPr fontId="33"/>
  </si>
  <si>
    <t>2022年11月分</t>
    <rPh sb="4" eb="5">
      <t>ネン</t>
    </rPh>
    <rPh sb="7" eb="9">
      <t>ガツブン</t>
    </rPh>
    <phoneticPr fontId="33"/>
  </si>
  <si>
    <t>2022年10月分</t>
    <rPh sb="4" eb="5">
      <t>ネン</t>
    </rPh>
    <rPh sb="7" eb="9">
      <t>ガツブン</t>
    </rPh>
    <phoneticPr fontId="33"/>
  </si>
  <si>
    <t>2022年9月分</t>
    <rPh sb="4" eb="5">
      <t>ネン</t>
    </rPh>
    <rPh sb="6" eb="8">
      <t>ガツブン</t>
    </rPh>
    <phoneticPr fontId="33"/>
  </si>
  <si>
    <t>2022年8月分</t>
    <rPh sb="4" eb="5">
      <t>ネン</t>
    </rPh>
    <rPh sb="6" eb="8">
      <t>ガツブン</t>
    </rPh>
    <phoneticPr fontId="33"/>
  </si>
  <si>
    <t>2022年7月分</t>
    <rPh sb="4" eb="5">
      <t>ネン</t>
    </rPh>
    <rPh sb="6" eb="8">
      <t>ガツブン</t>
    </rPh>
    <phoneticPr fontId="33"/>
  </si>
  <si>
    <t>2022年6月分</t>
    <rPh sb="4" eb="5">
      <t>ネン</t>
    </rPh>
    <rPh sb="6" eb="8">
      <t>ガツブン</t>
    </rPh>
    <phoneticPr fontId="33"/>
  </si>
  <si>
    <t>2022年5月分</t>
    <rPh sb="4" eb="5">
      <t>ネン</t>
    </rPh>
    <rPh sb="6" eb="8">
      <t>ガツブン</t>
    </rPh>
    <phoneticPr fontId="33"/>
  </si>
  <si>
    <t>2022年4月分</t>
    <rPh sb="4" eb="5">
      <t>ネン</t>
    </rPh>
    <rPh sb="6" eb="8">
      <t>ガツブン</t>
    </rPh>
    <phoneticPr fontId="33"/>
  </si>
  <si>
    <t>一般
拠出金</t>
    <rPh sb="0" eb="2">
      <t>イッパン</t>
    </rPh>
    <rPh sb="3" eb="6">
      <t>キョシュツキン</t>
    </rPh>
    <phoneticPr fontId="33"/>
  </si>
  <si>
    <t>労災保険</t>
    <rPh sb="0" eb="2">
      <t>ロウサイ</t>
    </rPh>
    <rPh sb="2" eb="4">
      <t>ホケン</t>
    </rPh>
    <phoneticPr fontId="33"/>
  </si>
  <si>
    <t>雇用保険</t>
    <rPh sb="0" eb="2">
      <t>コヨウ</t>
    </rPh>
    <rPh sb="2" eb="4">
      <t>ホケン</t>
    </rPh>
    <phoneticPr fontId="33"/>
  </si>
  <si>
    <t>介護保険</t>
    <rPh sb="0" eb="2">
      <t>カイゴ</t>
    </rPh>
    <rPh sb="2" eb="4">
      <t>ホケン</t>
    </rPh>
    <phoneticPr fontId="33"/>
  </si>
  <si>
    <t>子供・子育
て拠出金</t>
    <rPh sb="0" eb="2">
      <t>コドモ</t>
    </rPh>
    <rPh sb="3" eb="5">
      <t>コソダ</t>
    </rPh>
    <rPh sb="7" eb="10">
      <t>キョシュツキン</t>
    </rPh>
    <phoneticPr fontId="33"/>
  </si>
  <si>
    <t>その他
（基金等）</t>
    <rPh sb="2" eb="3">
      <t>タ</t>
    </rPh>
    <rPh sb="5" eb="7">
      <t>キキン</t>
    </rPh>
    <rPh sb="7" eb="8">
      <t>トウ</t>
    </rPh>
    <phoneticPr fontId="33"/>
  </si>
  <si>
    <t>厚生年金</t>
    <rPh sb="0" eb="2">
      <t>コウセイ</t>
    </rPh>
    <rPh sb="2" eb="4">
      <t>ネンキン</t>
    </rPh>
    <phoneticPr fontId="33"/>
  </si>
  <si>
    <t>健康保険</t>
    <rPh sb="0" eb="2">
      <t>ケンコウ</t>
    </rPh>
    <rPh sb="2" eb="4">
      <t>ホケン</t>
    </rPh>
    <phoneticPr fontId="33"/>
  </si>
  <si>
    <t>通勤手当</t>
    <rPh sb="0" eb="2">
      <t>ツウキン</t>
    </rPh>
    <rPh sb="2" eb="4">
      <t>テアテ</t>
    </rPh>
    <phoneticPr fontId="33"/>
  </si>
  <si>
    <t>総額</t>
    <rPh sb="0" eb="2">
      <t>ソウガク</t>
    </rPh>
    <phoneticPr fontId="33"/>
  </si>
  <si>
    <t>社会保険料事業主負担分
＋
労働保険事業主負担分</t>
    <rPh sb="0" eb="2">
      <t>シャカイ</t>
    </rPh>
    <rPh sb="2" eb="5">
      <t>ホケンリョウ</t>
    </rPh>
    <rPh sb="5" eb="8">
      <t>ジギョウヌシ</t>
    </rPh>
    <rPh sb="8" eb="10">
      <t>フタン</t>
    </rPh>
    <rPh sb="10" eb="11">
      <t>ブン</t>
    </rPh>
    <rPh sb="14" eb="16">
      <t>ロウドウ</t>
    </rPh>
    <rPh sb="16" eb="18">
      <t>ホケン</t>
    </rPh>
    <rPh sb="18" eb="21">
      <t>ジギョウヌシ</t>
    </rPh>
    <rPh sb="21" eb="23">
      <t>フタン</t>
    </rPh>
    <rPh sb="23" eb="24">
      <t>ブン</t>
    </rPh>
    <phoneticPr fontId="33"/>
  </si>
  <si>
    <t>労働保険事業主負担分</t>
    <rPh sb="0" eb="2">
      <t>ロウドウ</t>
    </rPh>
    <rPh sb="2" eb="4">
      <t>ホケン</t>
    </rPh>
    <rPh sb="4" eb="7">
      <t>ジギョウヌシ</t>
    </rPh>
    <rPh sb="7" eb="9">
      <t>フタン</t>
    </rPh>
    <rPh sb="9" eb="10">
      <t>ブン</t>
    </rPh>
    <phoneticPr fontId="33"/>
  </si>
  <si>
    <t>社会保険料事業主負担分</t>
    <rPh sb="0" eb="2">
      <t>シャカイ</t>
    </rPh>
    <rPh sb="2" eb="5">
      <t>ホケンリョウ</t>
    </rPh>
    <rPh sb="5" eb="8">
      <t>ジギョウヌシ</t>
    </rPh>
    <rPh sb="8" eb="10">
      <t>フタン</t>
    </rPh>
    <rPh sb="10" eb="11">
      <t>ブン</t>
    </rPh>
    <phoneticPr fontId="33"/>
  </si>
  <si>
    <t>基本給
＋
諸手当</t>
    <rPh sb="0" eb="3">
      <t>キホンキュウ</t>
    </rPh>
    <rPh sb="6" eb="9">
      <t>ショテアテ</t>
    </rPh>
    <phoneticPr fontId="33"/>
  </si>
  <si>
    <t>諸手当</t>
    <rPh sb="0" eb="3">
      <t>ショテアテ</t>
    </rPh>
    <phoneticPr fontId="33"/>
  </si>
  <si>
    <t>基本給</t>
    <rPh sb="0" eb="3">
      <t>キホンキュウ</t>
    </rPh>
    <phoneticPr fontId="33"/>
  </si>
  <si>
    <t>所定勤務
日数</t>
    <rPh sb="0" eb="2">
      <t>ショテイ</t>
    </rPh>
    <rPh sb="2" eb="4">
      <t>キンム</t>
    </rPh>
    <rPh sb="5" eb="7">
      <t>ニッスウ</t>
    </rPh>
    <phoneticPr fontId="33"/>
  </si>
  <si>
    <t>月</t>
    <rPh sb="0" eb="1">
      <t>ツキ</t>
    </rPh>
    <phoneticPr fontId="33"/>
  </si>
  <si>
    <t>（単位：円）</t>
    <rPh sb="1" eb="3">
      <t>タンイ</t>
    </rPh>
    <rPh sb="4" eb="5">
      <t>エン</t>
    </rPh>
    <phoneticPr fontId="5"/>
  </si>
  <si>
    <t>円</t>
    <rPh sb="0" eb="1">
      <t>エン</t>
    </rPh>
    <phoneticPr fontId="33"/>
  </si>
  <si>
    <t>時間内時間単価（年度間給与等支払額（時間外を除く）÷企業カレンダー上の年度間理論総労働時間）</t>
    <rPh sb="0" eb="2">
      <t>ジカン</t>
    </rPh>
    <rPh sb="2" eb="3">
      <t>ナイ</t>
    </rPh>
    <rPh sb="3" eb="5">
      <t>ジカン</t>
    </rPh>
    <rPh sb="5" eb="7">
      <t>タンカ</t>
    </rPh>
    <rPh sb="8" eb="10">
      <t>ネンド</t>
    </rPh>
    <rPh sb="10" eb="11">
      <t>カン</t>
    </rPh>
    <rPh sb="11" eb="13">
      <t>キュウヨ</t>
    </rPh>
    <rPh sb="13" eb="14">
      <t>トウ</t>
    </rPh>
    <rPh sb="14" eb="16">
      <t>シハライ</t>
    </rPh>
    <rPh sb="16" eb="17">
      <t>ガク</t>
    </rPh>
    <rPh sb="18" eb="21">
      <t>ジカンガイ</t>
    </rPh>
    <rPh sb="22" eb="23">
      <t>ノゾ</t>
    </rPh>
    <rPh sb="26" eb="28">
      <t>キギョウ</t>
    </rPh>
    <rPh sb="33" eb="34">
      <t>ジョウ</t>
    </rPh>
    <rPh sb="35" eb="37">
      <t>ネンド</t>
    </rPh>
    <rPh sb="37" eb="38">
      <t>カン</t>
    </rPh>
    <rPh sb="38" eb="40">
      <t>リロン</t>
    </rPh>
    <rPh sb="40" eb="41">
      <t>ソウ</t>
    </rPh>
    <rPh sb="41" eb="43">
      <t>ロウドウ</t>
    </rPh>
    <rPh sb="43" eb="45">
      <t>ジカン</t>
    </rPh>
    <phoneticPr fontId="33"/>
  </si>
  <si>
    <t>時間</t>
    <rPh sb="0" eb="2">
      <t>ジカン</t>
    </rPh>
    <phoneticPr fontId="33"/>
  </si>
  <si>
    <t>年間理論総労働時間</t>
    <rPh sb="0" eb="2">
      <t>ネンカン</t>
    </rPh>
    <rPh sb="2" eb="4">
      <t>リロン</t>
    </rPh>
    <rPh sb="4" eb="5">
      <t>ソウ</t>
    </rPh>
    <rPh sb="5" eb="7">
      <t>ロウドウ</t>
    </rPh>
    <rPh sb="7" eb="9">
      <t>ジカン</t>
    </rPh>
    <phoneticPr fontId="33"/>
  </si>
  <si>
    <t>年間総額</t>
    <rPh sb="0" eb="2">
      <t>ネンカン</t>
    </rPh>
    <rPh sb="2" eb="4">
      <t>ソウガク</t>
    </rPh>
    <phoneticPr fontId="33"/>
  </si>
  <si>
    <t>所定労働時間／日</t>
    <rPh sb="0" eb="2">
      <t>ショテイ</t>
    </rPh>
    <rPh sb="2" eb="4">
      <t>ロウドウ</t>
    </rPh>
    <rPh sb="4" eb="6">
      <t>ジカン</t>
    </rPh>
    <rPh sb="7" eb="8">
      <t>ニチ</t>
    </rPh>
    <phoneticPr fontId="33"/>
  </si>
  <si>
    <t>通勤手当（消費税割戻後）</t>
    <rPh sb="0" eb="2">
      <t>ツウキン</t>
    </rPh>
    <rPh sb="2" eb="4">
      <t>テアテ</t>
    </rPh>
    <rPh sb="5" eb="8">
      <t>ショウヒゼイ</t>
    </rPh>
    <rPh sb="8" eb="9">
      <t>ワ</t>
    </rPh>
    <rPh sb="9" eb="10">
      <t>モド</t>
    </rPh>
    <rPh sb="10" eb="11">
      <t>ゴ</t>
    </rPh>
    <phoneticPr fontId="33"/>
  </si>
  <si>
    <t>人件費総額－通勤手当</t>
    <rPh sb="0" eb="3">
      <t>ジンケンヒ</t>
    </rPh>
    <rPh sb="3" eb="5">
      <t>ソウガク</t>
    </rPh>
    <rPh sb="6" eb="8">
      <t>ツウキン</t>
    </rPh>
    <rPh sb="8" eb="10">
      <t>テアテ</t>
    </rPh>
    <phoneticPr fontId="33"/>
  </si>
  <si>
    <t>　氏名</t>
    <rPh sb="1" eb="3">
      <t>シメイ</t>
    </rPh>
    <phoneticPr fontId="33"/>
  </si>
  <si>
    <t>従事者氏名：</t>
    <rPh sb="0" eb="3">
      <t>ジュウジシャ</t>
    </rPh>
    <rPh sb="3" eb="5">
      <t>シメイ</t>
    </rPh>
    <phoneticPr fontId="33"/>
  </si>
  <si>
    <t>　所属</t>
    <rPh sb="1" eb="3">
      <t>ショゾク</t>
    </rPh>
    <phoneticPr fontId="33"/>
  </si>
  <si>
    <t>労務管理責任者</t>
    <rPh sb="0" eb="2">
      <t>ロウム</t>
    </rPh>
    <rPh sb="2" eb="4">
      <t>カンリ</t>
    </rPh>
    <rPh sb="4" eb="6">
      <t>セキニン</t>
    </rPh>
    <rPh sb="6" eb="7">
      <t>シャ</t>
    </rPh>
    <phoneticPr fontId="33"/>
  </si>
  <si>
    <t>作成日</t>
    <rPh sb="0" eb="3">
      <t>サクセイビ</t>
    </rPh>
    <phoneticPr fontId="33"/>
  </si>
  <si>
    <t>事業者名：</t>
    <rPh sb="0" eb="3">
      <t>ジギョウシャ</t>
    </rPh>
    <rPh sb="3" eb="4">
      <t>メイ</t>
    </rPh>
    <phoneticPr fontId="33"/>
  </si>
  <si>
    <t>人件費単価算出表</t>
    <rPh sb="0" eb="3">
      <t>ジンケンヒ</t>
    </rPh>
    <rPh sb="3" eb="5">
      <t>タンカ</t>
    </rPh>
    <rPh sb="5" eb="7">
      <t>サンシュツ</t>
    </rPh>
    <rPh sb="7" eb="8">
      <t>ヒョウ</t>
    </rPh>
    <phoneticPr fontId="33"/>
  </si>
  <si>
    <t>人件費算出根拠（実績単価）</t>
    <rPh sb="0" eb="3">
      <t>ジンケンヒ</t>
    </rPh>
    <rPh sb="3" eb="7">
      <t>サンシュツコンキョ</t>
    </rPh>
    <rPh sb="8" eb="12">
      <t>ジッセキタンカ</t>
    </rPh>
    <phoneticPr fontId="5"/>
  </si>
  <si>
    <t>一般管理費率算定の方法「委託事業事務処理マニュアル」より</t>
    <rPh sb="0" eb="6">
      <t>イッパンカンリヒリツ</t>
    </rPh>
    <rPh sb="6" eb="8">
      <t>サンテイ</t>
    </rPh>
    <rPh sb="9" eb="11">
      <t>ホウホウ</t>
    </rPh>
    <rPh sb="12" eb="14">
      <t>イタク</t>
    </rPh>
    <rPh sb="14" eb="20">
      <t>ジギョウジムショリ</t>
    </rPh>
    <phoneticPr fontId="5"/>
  </si>
  <si>
    <t>一般管理費率算定方法</t>
    <rPh sb="0" eb="6">
      <t>イッパンカンリヒリツ</t>
    </rPh>
    <rPh sb="6" eb="8">
      <t>サンテイ</t>
    </rPh>
    <rPh sb="8" eb="10">
      <t>ホウホウ</t>
    </rPh>
    <phoneticPr fontId="11"/>
  </si>
  <si>
    <t>○○○○株式会社</t>
    <rPh sb="4" eb="8">
      <t>カブシキガイシャ</t>
    </rPh>
    <phoneticPr fontId="5"/>
  </si>
  <si>
    <t>一般管理費</t>
    <rPh sb="0" eb="5">
      <t>イッパンカンリヒ</t>
    </rPh>
    <phoneticPr fontId="5"/>
  </si>
  <si>
    <t>売上原価</t>
    <rPh sb="0" eb="2">
      <t>ウリアゲ</t>
    </rPh>
    <rPh sb="2" eb="4">
      <t>ゲンカ</t>
    </rPh>
    <phoneticPr fontId="5"/>
  </si>
  <si>
    <t>損益計算書より算出</t>
    <rPh sb="0" eb="2">
      <t>ソンエキ</t>
    </rPh>
    <rPh sb="2" eb="5">
      <t>ケイサンショ</t>
    </rPh>
    <rPh sb="7" eb="9">
      <t>サンシュツ</t>
    </rPh>
    <phoneticPr fontId="5"/>
  </si>
  <si>
    <t>一般管理費率</t>
    <rPh sb="0" eb="6">
      <t>イッパンカンリヒリツ</t>
    </rPh>
    <phoneticPr fontId="5"/>
  </si>
  <si>
    <t>＝</t>
    <phoneticPr fontId="5"/>
  </si>
  <si>
    <t>→</t>
    <phoneticPr fontId="5"/>
  </si>
  <si>
    <t>小数点2位を切捨て</t>
    <rPh sb="0" eb="3">
      <t>ショウスウテン</t>
    </rPh>
    <rPh sb="4" eb="5">
      <t>イ</t>
    </rPh>
    <rPh sb="6" eb="7">
      <t>ス</t>
    </rPh>
    <phoneticPr fontId="5"/>
  </si>
  <si>
    <t>（注）損益計算書要旨等の資料を添付のこと</t>
    <rPh sb="3" eb="5">
      <t>ソンエキ</t>
    </rPh>
    <rPh sb="5" eb="8">
      <t>ケイサンショ</t>
    </rPh>
    <rPh sb="8" eb="10">
      <t>ヨウシ</t>
    </rPh>
    <rPh sb="10" eb="11">
      <t>トウ</t>
    </rPh>
    <rPh sb="12" eb="14">
      <t>シリョウ</t>
    </rPh>
    <phoneticPr fontId="5"/>
  </si>
  <si>
    <t>「委託事業事務処理マニュアル」 を参照し、健保等級単価、実績単価、コスト実績単価、受託単価の</t>
    <phoneticPr fontId="11"/>
  </si>
  <si>
    <t>いずれかを選択の上、設定する。下記根拠資料を見積に添付して提出すること。</t>
    <rPh sb="15" eb="17">
      <t>カキ</t>
    </rPh>
    <rPh sb="17" eb="19">
      <t>コンキョ</t>
    </rPh>
    <rPh sb="19" eb="21">
      <t>シリョウ</t>
    </rPh>
    <rPh sb="22" eb="24">
      <t>ミツモリ</t>
    </rPh>
    <rPh sb="25" eb="27">
      <t>テンプ</t>
    </rPh>
    <rPh sb="29" eb="31">
      <t>テイシュツ</t>
    </rPh>
    <phoneticPr fontId="11"/>
  </si>
  <si>
    <t>※手法４　受託単価を使用する場合、単価に一般管理費が含まれている場合は計上不可。</t>
    <rPh sb="1" eb="3">
      <t>シュホウ</t>
    </rPh>
    <rPh sb="5" eb="7">
      <t>ジュタク</t>
    </rPh>
    <rPh sb="7" eb="9">
      <t>タンカ</t>
    </rPh>
    <rPh sb="10" eb="12">
      <t>シヨウ</t>
    </rPh>
    <rPh sb="14" eb="16">
      <t>バアイ</t>
    </rPh>
    <rPh sb="17" eb="19">
      <t>タンカ</t>
    </rPh>
    <rPh sb="20" eb="22">
      <t>イッパン</t>
    </rPh>
    <rPh sb="22" eb="25">
      <t>カンリヒ</t>
    </rPh>
    <rPh sb="26" eb="27">
      <t>フク</t>
    </rPh>
    <rPh sb="32" eb="34">
      <t>バアイ</t>
    </rPh>
    <rPh sb="35" eb="37">
      <t>ケイジョウ</t>
    </rPh>
    <rPh sb="37" eb="39">
      <t>フカ</t>
    </rPh>
    <phoneticPr fontId="11"/>
  </si>
  <si>
    <t>（税込）</t>
    <rPh sb="1" eb="3">
      <t>ゼイコミ</t>
    </rPh>
    <phoneticPr fontId="11"/>
  </si>
  <si>
    <t>〇〇
手当</t>
    <rPh sb="3" eb="5">
      <t>テアテ</t>
    </rPh>
    <phoneticPr fontId="33"/>
  </si>
  <si>
    <t>（○○株式会社）</t>
    <rPh sb="3" eb="7">
      <t>カブシキガイシャ</t>
    </rPh>
    <phoneticPr fontId="5"/>
  </si>
  <si>
    <t>（xxxx,Ltd.）</t>
    <phoneticPr fontId="5"/>
  </si>
  <si>
    <t>内訳は別添のとおり</t>
    <rPh sb="0" eb="2">
      <t>ウチワケ</t>
    </rPh>
    <rPh sb="3" eb="5">
      <t>ベッテン</t>
    </rPh>
    <phoneticPr fontId="0"/>
  </si>
  <si>
    <t>一般管理費率算出表</t>
    <rPh sb="0" eb="2">
      <t>イッパン</t>
    </rPh>
    <rPh sb="2" eb="5">
      <t>カンリヒ</t>
    </rPh>
    <rPh sb="5" eb="6">
      <t>リツ</t>
    </rPh>
    <rPh sb="6" eb="8">
      <t>サンシュツ</t>
    </rPh>
    <rPh sb="8" eb="9">
      <t>ヒョウ</t>
    </rPh>
    <phoneticPr fontId="5"/>
  </si>
  <si>
    <t>備品費</t>
    <rPh sb="0" eb="3">
      <t>ビヒンヒ</t>
    </rPh>
    <phoneticPr fontId="5"/>
  </si>
  <si>
    <t>（借料及び損料）</t>
    <phoneticPr fontId="11"/>
  </si>
  <si>
    <t>※人件費単価の根拠資料を併せて提出</t>
    <phoneticPr fontId="11"/>
  </si>
  <si>
    <t>※①不課税対象、②課税対象税抜、③消費税は別掲のため、単価に含まれている場合は除外して計上のこと。</t>
    <rPh sb="2" eb="5">
      <t>フカゼイ</t>
    </rPh>
    <rPh sb="5" eb="7">
      <t>タイショウ</t>
    </rPh>
    <rPh sb="9" eb="11">
      <t>カゼイ</t>
    </rPh>
    <rPh sb="11" eb="13">
      <t>タイショウ</t>
    </rPh>
    <rPh sb="13" eb="15">
      <t>ゼイヌキ</t>
    </rPh>
    <rPh sb="17" eb="20">
      <t>ショウヒゼイ</t>
    </rPh>
    <rPh sb="21" eb="22">
      <t>ベツ</t>
    </rPh>
    <rPh sb="27" eb="29">
      <t>タンカ</t>
    </rPh>
    <rPh sb="30" eb="31">
      <t>フク</t>
    </rPh>
    <rPh sb="36" eb="38">
      <t>バアイ</t>
    </rPh>
    <rPh sb="39" eb="41">
      <t>ジョガイ</t>
    </rPh>
    <rPh sb="43" eb="45">
      <t>ケイジョウ</t>
    </rPh>
    <phoneticPr fontId="11"/>
  </si>
  <si>
    <t>※各社の旅費規程に基づき記載すること</t>
    <rPh sb="1" eb="3">
      <t>カクシャ</t>
    </rPh>
    <rPh sb="4" eb="6">
      <t>リョヒ</t>
    </rPh>
    <rPh sb="6" eb="8">
      <t>キテイ</t>
    </rPh>
    <rPh sb="9" eb="10">
      <t>モト</t>
    </rPh>
    <rPh sb="12" eb="14">
      <t>キサイ</t>
    </rPh>
    <phoneticPr fontId="11"/>
  </si>
  <si>
    <t>（消費税法に基づく国税庁の指導に基づき、国内業務のみ課税対象として契約、経理処理を行うため）</t>
    <phoneticPr fontId="11"/>
  </si>
  <si>
    <t>※公示日以降</t>
    <rPh sb="1" eb="4">
      <t>コウジビ</t>
    </rPh>
    <rPh sb="4" eb="6">
      <t>イコウ</t>
    </rPh>
    <phoneticPr fontId="11"/>
  </si>
  <si>
    <t>※契約日以前の日付</t>
    <rPh sb="1" eb="3">
      <t>ケイヤク</t>
    </rPh>
    <rPh sb="3" eb="4">
      <t>ヒ</t>
    </rPh>
    <rPh sb="4" eb="6">
      <t>イゼン</t>
    </rPh>
    <rPh sb="7" eb="9">
      <t>ヒヅケ</t>
    </rPh>
    <phoneticPr fontId="11"/>
  </si>
  <si>
    <t>※押印</t>
    <rPh sb="1" eb="3">
      <t>オウイン</t>
    </rPh>
    <phoneticPr fontId="11"/>
  </si>
  <si>
    <t>・時間あたりの人件費単価計算の基礎となる資料
・時間あたりの間接的経費の基礎となる資料</t>
    <rPh sb="1" eb="3">
      <t>ジカン</t>
    </rPh>
    <rPh sb="7" eb="10">
      <t>ジンケンヒ</t>
    </rPh>
    <rPh sb="10" eb="12">
      <t>タンカ</t>
    </rPh>
    <rPh sb="12" eb="14">
      <t>ケイサン</t>
    </rPh>
    <rPh sb="15" eb="17">
      <t>キソ</t>
    </rPh>
    <rPh sb="20" eb="22">
      <t>シリョウ</t>
    </rPh>
    <rPh sb="24" eb="26">
      <t>ジカン</t>
    </rPh>
    <rPh sb="30" eb="33">
      <t>カンセツテキ</t>
    </rPh>
    <rPh sb="33" eb="35">
      <t>ケイヒ</t>
    </rPh>
    <rPh sb="36" eb="38">
      <t>キソ</t>
    </rPh>
    <rPh sb="41" eb="43">
      <t>シリョウ</t>
    </rPh>
    <phoneticPr fontId="16"/>
  </si>
  <si>
    <t>●経費の流用</t>
    <rPh sb="1" eb="3">
      <t>ケイヒ</t>
    </rPh>
    <rPh sb="4" eb="6">
      <t>リュウヨウ</t>
    </rPh>
    <phoneticPr fontId="11"/>
  </si>
  <si>
    <t>流用額が10％以内であれば、計画変更をしなくとも精算できるが、</t>
    <phoneticPr fontId="11"/>
  </si>
  <si>
    <t>Ⅱ．業務費</t>
    <rPh sb="2" eb="4">
      <t>ギョウム</t>
    </rPh>
    <rPh sb="4" eb="5">
      <t>ヒ</t>
    </rPh>
    <phoneticPr fontId="5"/>
  </si>
  <si>
    <t>Ⅰ．人件費</t>
    <rPh sb="2" eb="5">
      <t>ジンケンヒ</t>
    </rPh>
    <phoneticPr fontId="5"/>
  </si>
  <si>
    <t>Ⅱ．事業費</t>
    <rPh sb="2" eb="5">
      <t>ジギョウヒ</t>
    </rPh>
    <phoneticPr fontId="5"/>
  </si>
  <si>
    <t>直接経費（Ⅰ．人件費＋Ⅱ．事業費）×一般管理費率</t>
  </si>
  <si>
    <t>Ⅲ．再委託・外注費</t>
    <rPh sb="2" eb="5">
      <t>サイイタク</t>
    </rPh>
    <rPh sb="6" eb="9">
      <t>ガイチュウヒ</t>
    </rPh>
    <phoneticPr fontId="5"/>
  </si>
  <si>
    <t>Ⅳ．一般管理費</t>
    <rPh sb="2" eb="4">
      <t>イッパン</t>
    </rPh>
    <rPh sb="4" eb="7">
      <t>カンリヒ</t>
    </rPh>
    <phoneticPr fontId="5"/>
  </si>
  <si>
    <t>（Ⅰ+Ⅱ+Ⅲ+Ⅳ）</t>
    <phoneticPr fontId="11"/>
  </si>
  <si>
    <t>※算出された一般管理費率か10％のいずれか小さい方の数値を上限とするため</t>
    <rPh sb="1" eb="3">
      <t>サンシュツ</t>
    </rPh>
    <phoneticPr fontId="5"/>
  </si>
  <si>
    <t>　　　8.3％　＜　10.0％　→　一般管理費率　＝　8.3％</t>
    <rPh sb="18" eb="20">
      <t>イッパン</t>
    </rPh>
    <rPh sb="20" eb="23">
      <t>カンリヒ</t>
    </rPh>
    <rPh sb="23" eb="24">
      <t>リツ</t>
    </rPh>
    <phoneticPr fontId="5"/>
  </si>
  <si>
    <t>　　　〇.〇％　＜　10.0％　→　一般管理費率　＝　〇.〇％</t>
    <rPh sb="18" eb="20">
      <t>イッパン</t>
    </rPh>
    <rPh sb="20" eb="23">
      <t>カンリヒ</t>
    </rPh>
    <rPh sb="23" eb="24">
      <t>リツ</t>
    </rPh>
    <phoneticPr fontId="5"/>
  </si>
  <si>
    <t>海外出張旅費（不課税）</t>
    <rPh sb="0" eb="2">
      <t>カイガイ</t>
    </rPh>
    <rPh sb="2" eb="4">
      <t>シュッチョウ</t>
    </rPh>
    <rPh sb="4" eb="6">
      <t>リョヒ</t>
    </rPh>
    <rPh sb="7" eb="10">
      <t>フカゼイ</t>
    </rPh>
    <phoneticPr fontId="5"/>
  </si>
  <si>
    <t>海外出張旅費（課税）　</t>
    <rPh sb="0" eb="2">
      <t>カイガイ</t>
    </rPh>
    <rPh sb="2" eb="4">
      <t>シュッチョウ</t>
    </rPh>
    <rPh sb="4" eb="6">
      <t>リョヒ</t>
    </rPh>
    <rPh sb="7" eb="9">
      <t>カゼイ</t>
    </rPh>
    <phoneticPr fontId="5"/>
  </si>
  <si>
    <t>国内出張旅費</t>
    <rPh sb="0" eb="2">
      <t>コクナイ</t>
    </rPh>
    <rPh sb="2" eb="4">
      <t>シュッチョウ</t>
    </rPh>
    <rPh sb="4" eb="6">
      <t>リョヒ</t>
    </rPh>
    <phoneticPr fontId="5"/>
  </si>
  <si>
    <t>経済産業省「委託事業事務処理マニュアル」の経費項目に沿っている「見積内訳」シートを使用すること</t>
    <rPh sb="26" eb="27">
      <t>ソ</t>
    </rPh>
    <rPh sb="32" eb="34">
      <t>ミツモリ</t>
    </rPh>
    <rPh sb="34" eb="36">
      <t>ウチワケ</t>
    </rPh>
    <rPh sb="41" eb="43">
      <t>シヨウ</t>
    </rPh>
    <phoneticPr fontId="11"/>
  </si>
  <si>
    <t>【提出】</t>
    <rPh sb="1" eb="3">
      <t>テイシュツ</t>
    </rPh>
    <phoneticPr fontId="5"/>
  </si>
  <si>
    <t>②見積内訳</t>
    <rPh sb="1" eb="3">
      <t>ミツモリ</t>
    </rPh>
    <rPh sb="3" eb="5">
      <t>ウチワケ</t>
    </rPh>
    <phoneticPr fontId="5"/>
  </si>
  <si>
    <t>①見積書表紙（押印）</t>
    <rPh sb="1" eb="3">
      <t>ミツ</t>
    </rPh>
    <rPh sb="3" eb="4">
      <t>ショ</t>
    </rPh>
    <rPh sb="4" eb="6">
      <t>ヒョウシ</t>
    </rPh>
    <rPh sb="7" eb="9">
      <t>オウイン</t>
    </rPh>
    <phoneticPr fontId="5"/>
  </si>
  <si>
    <t>③人件費単価根拠資料</t>
    <rPh sb="1" eb="4">
      <t>ジンケンヒ</t>
    </rPh>
    <rPh sb="4" eb="6">
      <t>タンカ</t>
    </rPh>
    <rPh sb="6" eb="8">
      <t>コンキョ</t>
    </rPh>
    <rPh sb="8" eb="10">
      <t>シリョウ</t>
    </rPh>
    <phoneticPr fontId="5"/>
  </si>
  <si>
    <t>　　  令和　　　　年　　月　　日</t>
    <rPh sb="4" eb="6">
      <t>レイワ</t>
    </rPh>
    <rPh sb="10" eb="11">
      <t>ネン</t>
    </rPh>
    <rPh sb="13" eb="14">
      <t>ガツ</t>
    </rPh>
    <rPh sb="16" eb="17">
      <t>ニチ</t>
    </rPh>
    <phoneticPr fontId="11"/>
  </si>
  <si>
    <t>④一般管理費率算定表　※該当する場合</t>
    <rPh sb="1" eb="3">
      <t>イッパン</t>
    </rPh>
    <rPh sb="3" eb="6">
      <t>カンリヒ</t>
    </rPh>
    <rPh sb="6" eb="7">
      <t>リツ</t>
    </rPh>
    <rPh sb="7" eb="9">
      <t>サンテイ</t>
    </rPh>
    <rPh sb="9" eb="10">
      <t>ヒョウ</t>
    </rPh>
    <rPh sb="12" eb="14">
      <t>ガイトウ</t>
    </rPh>
    <rPh sb="16" eb="18">
      <t>バアイ</t>
    </rPh>
    <phoneticPr fontId="5"/>
  </si>
  <si>
    <t>⑤再委託費率が50％を超える理由書　※該当する場合</t>
    <phoneticPr fontId="5"/>
  </si>
  <si>
    <t>※詳細は「消費税取扱い」シートを参照</t>
    <rPh sb="1" eb="3">
      <t>ショウサイ</t>
    </rPh>
    <rPh sb="5" eb="8">
      <t>ショウヒゼイ</t>
    </rPh>
    <rPh sb="8" eb="10">
      <t>トリアツカ</t>
    </rPh>
    <rPh sb="16" eb="18">
      <t>サンショウ</t>
    </rPh>
    <phoneticPr fontId="11"/>
  </si>
  <si>
    <t>消費税は、国外取引は不課税、国内取引は課税として計上してください。　　　右記【内訳例】参照</t>
    <rPh sb="36" eb="38">
      <t>ウキ</t>
    </rPh>
    <rPh sb="39" eb="41">
      <t>ウチワケ</t>
    </rPh>
    <rPh sb="41" eb="42">
      <t>レイ</t>
    </rPh>
    <rPh sb="43" eb="45">
      <t>サンショウ</t>
    </rPh>
    <phoneticPr fontId="11"/>
  </si>
  <si>
    <t>・人件費実績単価算出表 （＊書式あり）</t>
    <rPh sb="1" eb="4">
      <t>ジンケンヒ</t>
    </rPh>
    <rPh sb="4" eb="6">
      <t>ジッセキ</t>
    </rPh>
    <rPh sb="6" eb="8">
      <t>タンカ</t>
    </rPh>
    <rPh sb="8" eb="10">
      <t>サンシュツ</t>
    </rPh>
    <rPh sb="10" eb="11">
      <t>ヒョウ</t>
    </rPh>
    <rPh sb="14" eb="16">
      <t>ショシキ</t>
    </rPh>
    <phoneticPr fontId="16"/>
  </si>
  <si>
    <t>一般管理費＝（Ⅰ．人件費＋Ⅱ．事業費）＜Ⅲ．再委託・外注費を除く＞×一般管理費率</t>
    <phoneticPr fontId="5"/>
  </si>
  <si>
    <t>「委託事業事務処理マニュアル」に沿って一般管理費率を算定する。</t>
    <rPh sb="16" eb="17">
      <t>ソ</t>
    </rPh>
    <rPh sb="19" eb="21">
      <t>イッパン</t>
    </rPh>
    <rPh sb="21" eb="24">
      <t>カンリヒ</t>
    </rPh>
    <rPh sb="24" eb="25">
      <t>リツ</t>
    </rPh>
    <rPh sb="26" eb="28">
      <t>サンテイ</t>
    </rPh>
    <phoneticPr fontId="5"/>
  </si>
  <si>
    <t>提案書テンプレートの様式3　別添１の「再委託費率が50%を超える理由書」を提出すること。</t>
    <rPh sb="0" eb="3">
      <t>テイアンショ</t>
    </rPh>
    <rPh sb="37" eb="39">
      <t>テイシュツ</t>
    </rPh>
    <phoneticPr fontId="5"/>
  </si>
  <si>
    <t>「一般管理費率算定表」（＊書式あり）に、計算の根拠（決算書の損益計算書等）を添付し提出すること。　</t>
    <rPh sb="13" eb="15">
      <t>ショシキ</t>
    </rPh>
    <phoneticPr fontId="5"/>
  </si>
  <si>
    <t>人件費と一般管理費は増やすことができない。</t>
    <phoneticPr fontId="11"/>
  </si>
  <si>
    <r>
      <t>令和5年度「二国間クレジット取得等のためのインフラ整備調査事業（JCM実現可能性調査業務）」</t>
    </r>
    <r>
      <rPr>
        <sz val="11"/>
        <color rgb="FFFF0000"/>
        <rFont val="ＭＳ Ｐゴシック"/>
        <family val="3"/>
        <charset val="128"/>
      </rPr>
      <t>（ここに提案業務件名を記入）</t>
    </r>
    <r>
      <rPr>
        <sz val="11"/>
        <color theme="1"/>
        <rFont val="ＭＳ Ｐゴシック"/>
        <family val="3"/>
        <charset val="128"/>
      </rPr>
      <t>提案のため、下記の通りお見積り申し上げます。</t>
    </r>
    <rPh sb="42" eb="44">
      <t>ギョウム</t>
    </rPh>
    <phoneticPr fontId="11"/>
  </si>
  <si>
    <r>
      <t>令和5年度「二国間クレジット取得等のためのインフラ整備調査事業（JCM実現可能性調査業務）」</t>
    </r>
    <r>
      <rPr>
        <sz val="11"/>
        <color rgb="FFFF0000"/>
        <rFont val="ＭＳ Ｐゴシック"/>
        <family val="3"/>
        <charset val="128"/>
      </rPr>
      <t>（ここに提案業務件名を記入）</t>
    </r>
    <phoneticPr fontId="11"/>
  </si>
  <si>
    <t>積算内訳</t>
    <rPh sb="0" eb="4">
      <t>セキサンウチワケ</t>
    </rPh>
    <phoneticPr fontId="11"/>
  </si>
  <si>
    <t>積算内訳</t>
    <rPh sb="0" eb="2">
      <t>セキサン</t>
    </rPh>
    <rPh sb="2" eb="4">
      <t>ウチワケ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</si>
</sst>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 "/>
    <numFmt numFmtId="177" formatCode="&quot;@&quot;#,##0"/>
    <numFmt numFmtId="178" formatCode="#,##0.0_ "/>
    <numFmt numFmtId="179" formatCode="#"/>
    <numFmt numFmtId="180" formatCode="0.0&quot;％&quot;"/>
    <numFmt numFmtId="181" formatCode="0.0%"/>
  </numFmts>
  <fonts count="44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name val="ＭＳ Ｐゴシック"/>
      <family val="3"/>
      <charset val="128"/>
    </font>
    <font>
      <b/>
      <sz val="11"/>
      <name val="メイリオ"/>
      <family val="3"/>
      <charset val="128"/>
    </font>
    <font>
      <sz val="12"/>
      <name val="細明朝体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細明朝体"/>
      <family val="3"/>
      <charset val="128"/>
    </font>
    <font>
      <b/>
      <sz val="12"/>
      <color theme="1"/>
      <name val="メイリオ"/>
      <family val="3"/>
      <charset val="128"/>
    </font>
    <font>
      <sz val="11"/>
      <name val="メイリオ"/>
      <family val="3"/>
      <charset val="128"/>
    </font>
    <font>
      <sz val="9"/>
      <color indexed="81"/>
      <name val="MS P ゴシック"/>
      <family val="3"/>
      <charset val="128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9"/>
      <color rgb="FF000000"/>
      <name val="ＭＳ 明朝"/>
      <family val="1"/>
      <charset val="128"/>
    </font>
    <font>
      <sz val="9"/>
      <color rgb="FF000000"/>
      <name val="Times New Roman"/>
      <family val="1"/>
    </font>
    <font>
      <sz val="9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0.5"/>
      <color rgb="FF000000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u/>
      <sz val="11"/>
      <color theme="1"/>
      <name val="ＭＳ Ｐゴシック"/>
      <family val="3"/>
      <charset val="128"/>
      <scheme val="major"/>
    </font>
    <font>
      <b/>
      <sz val="10"/>
      <color indexed="81"/>
      <name val="MS P ゴシック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ＭＳ ゴシック"/>
      <family val="3"/>
      <charset val="128"/>
    </font>
    <font>
      <sz val="6"/>
      <name val="Meiryo UI"/>
      <family val="2"/>
      <charset val="128"/>
    </font>
    <font>
      <b/>
      <u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11">
    <xf numFmtId="0" fontId="0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0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31" fillId="0" borderId="0" applyFont="0" applyFill="0" applyBorder="0" applyAlignment="0" applyProtection="0">
      <alignment vertical="center"/>
    </xf>
    <xf numFmtId="0" fontId="3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3">
    <xf numFmtId="0" fontId="0" fillId="0" borderId="0" xfId="0"/>
    <xf numFmtId="0" fontId="7" fillId="2" borderId="14" xfId="0" applyFont="1" applyFill="1" applyBorder="1" applyAlignment="1">
      <alignment horizontal="right" vertical="center" shrinkToFit="1"/>
    </xf>
    <xf numFmtId="177" fontId="4" fillId="2" borderId="0" xfId="0" applyNumberFormat="1" applyFont="1" applyFill="1" applyBorder="1" applyAlignment="1">
      <alignment horizontal="right" vertical="center" shrinkToFit="1"/>
    </xf>
    <xf numFmtId="176" fontId="4" fillId="2" borderId="0" xfId="0" applyNumberFormat="1" applyFont="1" applyFill="1" applyBorder="1" applyAlignment="1">
      <alignment vertical="center" shrinkToFit="1"/>
    </xf>
    <xf numFmtId="176" fontId="4" fillId="2" borderId="0" xfId="0" applyNumberFormat="1" applyFont="1" applyFill="1" applyBorder="1" applyAlignment="1">
      <alignment horizontal="center" vertical="center" shrinkToFit="1"/>
    </xf>
    <xf numFmtId="176" fontId="4" fillId="2" borderId="15" xfId="0" applyNumberFormat="1" applyFont="1" applyFill="1" applyBorder="1" applyAlignment="1">
      <alignment vertical="center" shrinkToFit="1"/>
    </xf>
    <xf numFmtId="177" fontId="4" fillId="2" borderId="18" xfId="0" applyNumberFormat="1" applyFont="1" applyFill="1" applyBorder="1" applyAlignment="1">
      <alignment horizontal="right" vertical="center" shrinkToFit="1"/>
    </xf>
    <xf numFmtId="176" fontId="4" fillId="2" borderId="19" xfId="0" applyNumberFormat="1" applyFont="1" applyFill="1" applyBorder="1" applyAlignment="1">
      <alignment vertical="center" shrinkToFit="1"/>
    </xf>
    <xf numFmtId="176" fontId="4" fillId="2" borderId="19" xfId="0" applyNumberFormat="1" applyFont="1" applyFill="1" applyBorder="1" applyAlignment="1">
      <alignment horizontal="center" vertical="center" shrinkToFit="1"/>
    </xf>
    <xf numFmtId="176" fontId="4" fillId="2" borderId="20" xfId="0" applyNumberFormat="1" applyFont="1" applyFill="1" applyBorder="1" applyAlignment="1">
      <alignment vertical="center" shrinkToFit="1"/>
    </xf>
    <xf numFmtId="0" fontId="7" fillId="2" borderId="29" xfId="0" applyFont="1" applyFill="1" applyBorder="1" applyAlignment="1">
      <alignment horizontal="right" vertical="center" shrinkToFit="1"/>
    </xf>
    <xf numFmtId="0" fontId="7" fillId="2" borderId="25" xfId="0" applyFont="1" applyFill="1" applyBorder="1" applyAlignment="1">
      <alignment horizontal="right" vertical="center" shrinkToFit="1"/>
    </xf>
    <xf numFmtId="177" fontId="4" fillId="2" borderId="30" xfId="0" applyNumberFormat="1" applyFont="1" applyFill="1" applyBorder="1" applyAlignment="1">
      <alignment horizontal="right" vertical="center" shrinkToFit="1"/>
    </xf>
    <xf numFmtId="176" fontId="4" fillId="2" borderId="30" xfId="0" applyNumberFormat="1" applyFont="1" applyFill="1" applyBorder="1" applyAlignment="1">
      <alignment vertical="center" shrinkToFit="1"/>
    </xf>
    <xf numFmtId="176" fontId="4" fillId="2" borderId="30" xfId="0" applyNumberFormat="1" applyFont="1" applyFill="1" applyBorder="1" applyAlignment="1">
      <alignment horizontal="center" vertical="center" shrinkToFit="1"/>
    </xf>
    <xf numFmtId="176" fontId="4" fillId="2" borderId="31" xfId="0" applyNumberFormat="1" applyFont="1" applyFill="1" applyBorder="1" applyAlignment="1">
      <alignment vertical="center" shrinkToFit="1"/>
    </xf>
    <xf numFmtId="176" fontId="4" fillId="2" borderId="35" xfId="0" applyNumberFormat="1" applyFont="1" applyFill="1" applyBorder="1" applyAlignment="1">
      <alignment horizontal="center" vertical="center" shrinkToFit="1"/>
    </xf>
    <xf numFmtId="176" fontId="4" fillId="2" borderId="35" xfId="0" applyNumberFormat="1" applyFont="1" applyFill="1" applyBorder="1" applyAlignment="1">
      <alignment vertical="center" shrinkToFit="1"/>
    </xf>
    <xf numFmtId="176" fontId="4" fillId="2" borderId="36" xfId="0" applyNumberFormat="1" applyFont="1" applyFill="1" applyBorder="1" applyAlignment="1">
      <alignment vertical="center" shrinkToFit="1"/>
    </xf>
    <xf numFmtId="177" fontId="4" fillId="2" borderId="38" xfId="0" applyNumberFormat="1" applyFont="1" applyFill="1" applyBorder="1" applyAlignment="1">
      <alignment horizontal="right" vertical="center" shrinkToFit="1"/>
    </xf>
    <xf numFmtId="0" fontId="7" fillId="2" borderId="21" xfId="0" applyFont="1" applyFill="1" applyBorder="1" applyAlignment="1">
      <alignment horizontal="right" vertical="center" shrinkToFit="1"/>
    </xf>
    <xf numFmtId="177" fontId="4" fillId="2" borderId="37" xfId="0" applyNumberFormat="1" applyFont="1" applyFill="1" applyBorder="1" applyAlignment="1">
      <alignment horizontal="right" vertical="center" shrinkToFit="1"/>
    </xf>
    <xf numFmtId="177" fontId="4" fillId="2" borderId="35" xfId="0" applyNumberFormat="1" applyFont="1" applyFill="1" applyBorder="1" applyAlignment="1">
      <alignment horizontal="right" vertical="center" shrinkToFit="1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176" fontId="4" fillId="3" borderId="19" xfId="0" applyNumberFormat="1" applyFont="1" applyFill="1" applyBorder="1" applyAlignment="1">
      <alignment vertical="center" shrinkToFit="1"/>
    </xf>
    <xf numFmtId="176" fontId="4" fillId="0" borderId="0" xfId="0" applyNumberFormat="1" applyFont="1" applyFill="1" applyBorder="1" applyAlignment="1">
      <alignment vertical="center" shrinkToFit="1"/>
    </xf>
    <xf numFmtId="0" fontId="6" fillId="3" borderId="22" xfId="0" applyFont="1" applyFill="1" applyBorder="1" applyAlignment="1">
      <alignment vertical="center" shrinkToFit="1"/>
    </xf>
    <xf numFmtId="0" fontId="6" fillId="3" borderId="21" xfId="0" applyFont="1" applyFill="1" applyBorder="1" applyAlignment="1">
      <alignment vertical="center" shrinkToFit="1"/>
    </xf>
    <xf numFmtId="176" fontId="4" fillId="3" borderId="39" xfId="0" applyNumberFormat="1" applyFont="1" applyFill="1" applyBorder="1" applyAlignment="1">
      <alignment vertical="center" shrinkToFit="1"/>
    </xf>
    <xf numFmtId="176" fontId="4" fillId="3" borderId="24" xfId="0" applyNumberFormat="1" applyFont="1" applyFill="1" applyBorder="1" applyAlignment="1">
      <alignment horizontal="center" vertical="center" shrinkToFit="1"/>
    </xf>
    <xf numFmtId="176" fontId="6" fillId="3" borderId="22" xfId="0" applyNumberFormat="1" applyFont="1" applyFill="1" applyBorder="1" applyAlignment="1">
      <alignment horizontal="right" vertical="center" shrinkToFit="1"/>
    </xf>
    <xf numFmtId="0" fontId="6" fillId="3" borderId="5" xfId="0" applyFont="1" applyFill="1" applyBorder="1" applyAlignment="1">
      <alignment vertical="center" shrinkToFit="1"/>
    </xf>
    <xf numFmtId="176" fontId="4" fillId="3" borderId="6" xfId="0" applyNumberFormat="1" applyFont="1" applyFill="1" applyBorder="1" applyAlignment="1">
      <alignment vertical="center" shrinkToFit="1"/>
    </xf>
    <xf numFmtId="176" fontId="4" fillId="3" borderId="6" xfId="0" applyNumberFormat="1" applyFont="1" applyFill="1" applyBorder="1" applyAlignment="1">
      <alignment horizontal="center" vertical="center" shrinkToFit="1"/>
    </xf>
    <xf numFmtId="176" fontId="4" fillId="3" borderId="7" xfId="0" applyNumberFormat="1" applyFont="1" applyFill="1" applyBorder="1" applyAlignment="1">
      <alignment vertical="center" shrinkToFit="1"/>
    </xf>
    <xf numFmtId="176" fontId="6" fillId="3" borderId="5" xfId="0" applyNumberFormat="1" applyFont="1" applyFill="1" applyBorder="1" applyAlignment="1">
      <alignment vertical="center" shrinkToFit="1"/>
    </xf>
    <xf numFmtId="0" fontId="0" fillId="0" borderId="0" xfId="0" applyFill="1"/>
    <xf numFmtId="176" fontId="4" fillId="4" borderId="14" xfId="0" applyNumberFormat="1" applyFont="1" applyFill="1" applyBorder="1" applyAlignment="1">
      <alignment vertical="center" shrinkToFit="1"/>
    </xf>
    <xf numFmtId="176" fontId="4" fillId="4" borderId="25" xfId="0" applyNumberFormat="1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left" vertical="center" shrinkToFit="1"/>
    </xf>
    <xf numFmtId="177" fontId="4" fillId="0" borderId="0" xfId="0" applyNumberFormat="1" applyFont="1" applyFill="1" applyBorder="1" applyAlignment="1">
      <alignment horizontal="right" vertical="center" shrinkToFit="1"/>
    </xf>
    <xf numFmtId="177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4" fillId="0" borderId="15" xfId="0" applyNumberFormat="1" applyFont="1" applyFill="1" applyBorder="1" applyAlignment="1">
      <alignment vertical="center" shrinkToFit="1"/>
    </xf>
    <xf numFmtId="176" fontId="4" fillId="0" borderId="16" xfId="0" applyNumberFormat="1" applyFont="1" applyFill="1" applyBorder="1" applyAlignment="1">
      <alignment vertical="center" shrinkToFit="1"/>
    </xf>
    <xf numFmtId="0" fontId="7" fillId="0" borderId="25" xfId="0" applyFont="1" applyFill="1" applyBorder="1" applyAlignment="1">
      <alignment horizontal="left" vertical="center" shrinkToFit="1"/>
    </xf>
    <xf numFmtId="177" fontId="4" fillId="0" borderId="30" xfId="0" applyNumberFormat="1" applyFont="1" applyFill="1" applyBorder="1" applyAlignment="1">
      <alignment horizontal="right" vertical="center" shrinkToFit="1"/>
    </xf>
    <xf numFmtId="177" fontId="4" fillId="0" borderId="30" xfId="0" applyNumberFormat="1" applyFont="1" applyFill="1" applyBorder="1" applyAlignment="1">
      <alignment horizontal="center" vertical="center" shrinkToFit="1"/>
    </xf>
    <xf numFmtId="176" fontId="4" fillId="0" borderId="30" xfId="0" applyNumberFormat="1" applyFont="1" applyFill="1" applyBorder="1" applyAlignment="1">
      <alignment vertical="center" shrinkToFit="1"/>
    </xf>
    <xf numFmtId="176" fontId="4" fillId="0" borderId="30" xfId="0" applyNumberFormat="1" applyFont="1" applyFill="1" applyBorder="1" applyAlignment="1">
      <alignment horizontal="center" vertical="center" shrinkToFit="1"/>
    </xf>
    <xf numFmtId="176" fontId="4" fillId="0" borderId="31" xfId="0" applyNumberFormat="1" applyFont="1" applyFill="1" applyBorder="1" applyAlignment="1">
      <alignment vertical="center" shrinkToFit="1"/>
    </xf>
    <xf numFmtId="176" fontId="4" fillId="0" borderId="42" xfId="0" applyNumberFormat="1" applyFont="1" applyFill="1" applyBorder="1" applyAlignment="1">
      <alignment vertical="center" shrinkToFit="1"/>
    </xf>
    <xf numFmtId="176" fontId="4" fillId="0" borderId="45" xfId="0" applyNumberFormat="1" applyFont="1" applyFill="1" applyBorder="1" applyAlignment="1">
      <alignment vertical="center" shrinkToFit="1"/>
    </xf>
    <xf numFmtId="176" fontId="4" fillId="0" borderId="46" xfId="0" applyNumberFormat="1" applyFont="1" applyFill="1" applyBorder="1" applyAlignment="1">
      <alignment vertical="center" shrinkToFit="1"/>
    </xf>
    <xf numFmtId="176" fontId="4" fillId="2" borderId="45" xfId="0" applyNumberFormat="1" applyFont="1" applyFill="1" applyBorder="1" applyAlignment="1">
      <alignment vertical="center" shrinkToFit="1"/>
    </xf>
    <xf numFmtId="176" fontId="4" fillId="2" borderId="42" xfId="0" applyNumberFormat="1" applyFont="1" applyFill="1" applyBorder="1" applyAlignment="1">
      <alignment vertical="center" shrinkToFit="1"/>
    </xf>
    <xf numFmtId="176" fontId="4" fillId="2" borderId="46" xfId="0" applyNumberFormat="1" applyFont="1" applyFill="1" applyBorder="1" applyAlignment="1">
      <alignment vertical="center" shrinkToFit="1"/>
    </xf>
    <xf numFmtId="176" fontId="4" fillId="2" borderId="48" xfId="0" applyNumberFormat="1" applyFont="1" applyFill="1" applyBorder="1" applyAlignment="1">
      <alignment vertical="center" shrinkToFit="1"/>
    </xf>
    <xf numFmtId="176" fontId="4" fillId="3" borderId="48" xfId="0" applyNumberFormat="1" applyFont="1" applyFill="1" applyBorder="1" applyAlignment="1">
      <alignment vertical="center" shrinkToFit="1"/>
    </xf>
    <xf numFmtId="176" fontId="4" fillId="3" borderId="41" xfId="0" applyNumberFormat="1" applyFont="1" applyFill="1" applyBorder="1" applyAlignment="1">
      <alignment vertical="center" shrinkToFit="1"/>
    </xf>
    <xf numFmtId="0" fontId="7" fillId="0" borderId="14" xfId="0" applyFont="1" applyFill="1" applyBorder="1" applyAlignment="1">
      <alignment horizontal="right" vertical="center" shrinkToFit="1"/>
    </xf>
    <xf numFmtId="176" fontId="4" fillId="4" borderId="17" xfId="0" applyNumberFormat="1" applyFont="1" applyFill="1" applyBorder="1" applyAlignment="1">
      <alignment vertical="center" shrinkToFit="1"/>
    </xf>
    <xf numFmtId="176" fontId="4" fillId="4" borderId="15" xfId="0" applyNumberFormat="1" applyFont="1" applyFill="1" applyBorder="1" applyAlignment="1">
      <alignment vertical="center" shrinkToFit="1"/>
    </xf>
    <xf numFmtId="176" fontId="6" fillId="3" borderId="24" xfId="0" applyNumberFormat="1" applyFont="1" applyFill="1" applyBorder="1" applyAlignment="1">
      <alignment horizontal="right" vertical="center" shrinkToFit="1"/>
    </xf>
    <xf numFmtId="176" fontId="6" fillId="3" borderId="54" xfId="0" applyNumberFormat="1" applyFont="1" applyFill="1" applyBorder="1" applyAlignment="1">
      <alignment horizontal="right" vertical="center" shrinkToFit="1"/>
    </xf>
    <xf numFmtId="176" fontId="6" fillId="3" borderId="43" xfId="0" applyNumberFormat="1" applyFont="1" applyFill="1" applyBorder="1" applyAlignment="1">
      <alignment horizontal="right" vertical="center" shrinkToFit="1"/>
    </xf>
    <xf numFmtId="0" fontId="7" fillId="0" borderId="29" xfId="0" applyFont="1" applyFill="1" applyBorder="1" applyAlignment="1">
      <alignment horizontal="right" vertical="center" shrinkToFit="1"/>
    </xf>
    <xf numFmtId="0" fontId="4" fillId="0" borderId="0" xfId="0" applyFont="1"/>
    <xf numFmtId="178" fontId="4" fillId="0" borderId="0" xfId="0" applyNumberFormat="1" applyFont="1" applyFill="1" applyBorder="1" applyAlignment="1">
      <alignment vertical="center" shrinkToFit="1"/>
    </xf>
    <xf numFmtId="0" fontId="14" fillId="3" borderId="50" xfId="3" applyFont="1" applyFill="1" applyBorder="1" applyAlignment="1">
      <alignment vertical="center"/>
    </xf>
    <xf numFmtId="0" fontId="14" fillId="3" borderId="51" xfId="3" applyFont="1" applyFill="1" applyBorder="1" applyAlignment="1">
      <alignment vertical="center"/>
    </xf>
    <xf numFmtId="0" fontId="14" fillId="3" borderId="52" xfId="3" applyFont="1" applyFill="1" applyBorder="1" applyAlignment="1">
      <alignment vertical="center"/>
    </xf>
    <xf numFmtId="0" fontId="14" fillId="3" borderId="53" xfId="3" applyFont="1" applyFill="1" applyBorder="1" applyAlignment="1">
      <alignment horizontal="center" vertical="center" wrapText="1"/>
    </xf>
    <xf numFmtId="178" fontId="4" fillId="2" borderId="35" xfId="0" applyNumberFormat="1" applyFont="1" applyFill="1" applyBorder="1" applyAlignment="1">
      <alignment vertical="center" shrinkToFit="1"/>
    </xf>
    <xf numFmtId="176" fontId="4" fillId="4" borderId="36" xfId="0" applyNumberFormat="1" applyFont="1" applyFill="1" applyBorder="1" applyAlignment="1">
      <alignment vertical="center" shrinkToFit="1"/>
    </xf>
    <xf numFmtId="176" fontId="4" fillId="4" borderId="31" xfId="0" applyNumberFormat="1" applyFont="1" applyFill="1" applyBorder="1" applyAlignment="1">
      <alignment vertical="center" shrinkToFit="1"/>
    </xf>
    <xf numFmtId="176" fontId="4" fillId="4" borderId="27" xfId="0" applyNumberFormat="1" applyFont="1" applyFill="1" applyBorder="1" applyAlignment="1">
      <alignment vertical="center" shrinkToFit="1"/>
    </xf>
    <xf numFmtId="176" fontId="4" fillId="4" borderId="34" xfId="0" applyNumberFormat="1" applyFont="1" applyFill="1" applyBorder="1" applyAlignment="1">
      <alignment vertical="center" shrinkToFit="1"/>
    </xf>
    <xf numFmtId="176" fontId="4" fillId="4" borderId="20" xfId="0" applyNumberFormat="1" applyFont="1" applyFill="1" applyBorder="1" applyAlignment="1">
      <alignment vertical="center" shrinkToFit="1"/>
    </xf>
    <xf numFmtId="0" fontId="6" fillId="5" borderId="22" xfId="0" applyFont="1" applyFill="1" applyBorder="1" applyAlignment="1">
      <alignment vertical="center" shrinkToFit="1"/>
    </xf>
    <xf numFmtId="176" fontId="6" fillId="5" borderId="22" xfId="0" applyNumberFormat="1" applyFont="1" applyFill="1" applyBorder="1" applyAlignment="1">
      <alignment vertical="center" shrinkToFit="1"/>
    </xf>
    <xf numFmtId="176" fontId="4" fillId="5" borderId="23" xfId="0" applyNumberFormat="1" applyFont="1" applyFill="1" applyBorder="1" applyAlignment="1">
      <alignment vertical="center" shrinkToFit="1"/>
    </xf>
    <xf numFmtId="176" fontId="4" fillId="5" borderId="43" xfId="0" applyNumberFormat="1" applyFont="1" applyFill="1" applyBorder="1" applyAlignment="1">
      <alignment vertical="center" shrinkToFit="1"/>
    </xf>
    <xf numFmtId="176" fontId="4" fillId="5" borderId="24" xfId="0" applyNumberFormat="1" applyFont="1" applyFill="1" applyBorder="1" applyAlignment="1">
      <alignment vertical="center" shrinkToFit="1"/>
    </xf>
    <xf numFmtId="176" fontId="4" fillId="5" borderId="23" xfId="0" applyNumberFormat="1" applyFont="1" applyFill="1" applyBorder="1" applyAlignment="1">
      <alignment horizontal="center" vertical="center" shrinkToFit="1"/>
    </xf>
    <xf numFmtId="0" fontId="4" fillId="6" borderId="25" xfId="0" applyFont="1" applyFill="1" applyBorder="1" applyAlignment="1">
      <alignment vertical="center" shrinkToFit="1"/>
    </xf>
    <xf numFmtId="176" fontId="4" fillId="6" borderId="28" xfId="0" applyNumberFormat="1" applyFont="1" applyFill="1" applyBorder="1" applyAlignment="1">
      <alignment vertical="center" shrinkToFit="1"/>
    </xf>
    <xf numFmtId="176" fontId="4" fillId="6" borderId="26" xfId="0" applyNumberFormat="1" applyFont="1" applyFill="1" applyBorder="1" applyAlignment="1">
      <alignment vertical="center" shrinkToFit="1"/>
    </xf>
    <xf numFmtId="176" fontId="4" fillId="6" borderId="44" xfId="0" applyNumberFormat="1" applyFont="1" applyFill="1" applyBorder="1" applyAlignment="1">
      <alignment vertical="center" shrinkToFit="1"/>
    </xf>
    <xf numFmtId="176" fontId="4" fillId="6" borderId="27" xfId="0" applyNumberFormat="1" applyFont="1" applyFill="1" applyBorder="1" applyAlignment="1">
      <alignment vertical="center" shrinkToFit="1"/>
    </xf>
    <xf numFmtId="176" fontId="4" fillId="6" borderId="26" xfId="0" applyNumberFormat="1" applyFont="1" applyFill="1" applyBorder="1" applyAlignment="1">
      <alignment horizontal="center" vertical="center" shrinkToFit="1"/>
    </xf>
    <xf numFmtId="0" fontId="4" fillId="6" borderId="32" xfId="0" applyFont="1" applyFill="1" applyBorder="1" applyAlignment="1">
      <alignment vertical="center" shrinkToFit="1"/>
    </xf>
    <xf numFmtId="176" fontId="4" fillId="6" borderId="32" xfId="0" applyNumberFormat="1" applyFont="1" applyFill="1" applyBorder="1" applyAlignment="1">
      <alignment vertical="center" shrinkToFit="1"/>
    </xf>
    <xf numFmtId="176" fontId="4" fillId="6" borderId="33" xfId="0" applyNumberFormat="1" applyFont="1" applyFill="1" applyBorder="1" applyAlignment="1">
      <alignment vertical="center" shrinkToFit="1"/>
    </xf>
    <xf numFmtId="176" fontId="4" fillId="6" borderId="47" xfId="0" applyNumberFormat="1" applyFont="1" applyFill="1" applyBorder="1" applyAlignment="1">
      <alignment vertical="center" shrinkToFit="1"/>
    </xf>
    <xf numFmtId="176" fontId="4" fillId="6" borderId="34" xfId="0" applyNumberFormat="1" applyFont="1" applyFill="1" applyBorder="1" applyAlignment="1">
      <alignment vertical="center" shrinkToFit="1"/>
    </xf>
    <xf numFmtId="176" fontId="4" fillId="6" borderId="33" xfId="0" applyNumberFormat="1" applyFont="1" applyFill="1" applyBorder="1" applyAlignment="1">
      <alignment horizontal="center" vertical="center" shrinkToFit="1"/>
    </xf>
    <xf numFmtId="176" fontId="4" fillId="6" borderId="25" xfId="0" applyNumberFormat="1" applyFont="1" applyFill="1" applyBorder="1" applyAlignment="1">
      <alignment vertical="center" shrinkToFit="1"/>
    </xf>
    <xf numFmtId="0" fontId="6" fillId="7" borderId="9" xfId="0" applyFont="1" applyFill="1" applyBorder="1" applyAlignment="1">
      <alignment vertical="center" shrinkToFit="1"/>
    </xf>
    <xf numFmtId="176" fontId="6" fillId="7" borderId="9" xfId="0" applyNumberFormat="1" applyFont="1" applyFill="1" applyBorder="1" applyAlignment="1">
      <alignment vertical="center" shrinkToFit="1"/>
    </xf>
    <xf numFmtId="176" fontId="4" fillId="7" borderId="10" xfId="0" applyNumberFormat="1" applyFont="1" applyFill="1" applyBorder="1" applyAlignment="1">
      <alignment vertical="center" shrinkToFit="1"/>
    </xf>
    <xf numFmtId="176" fontId="4" fillId="7" borderId="12" xfId="0" applyNumberFormat="1" applyFont="1" applyFill="1" applyBorder="1" applyAlignment="1">
      <alignment vertical="center" shrinkToFit="1"/>
    </xf>
    <xf numFmtId="176" fontId="4" fillId="7" borderId="13" xfId="0" applyNumberFormat="1" applyFont="1" applyFill="1" applyBorder="1" applyAlignment="1">
      <alignment vertical="center" shrinkToFit="1"/>
    </xf>
    <xf numFmtId="176" fontId="4" fillId="7" borderId="11" xfId="0" applyNumberFormat="1" applyFont="1" applyFill="1" applyBorder="1" applyAlignment="1">
      <alignment vertical="center" shrinkToFit="1"/>
    </xf>
    <xf numFmtId="176" fontId="6" fillId="3" borderId="22" xfId="0" applyNumberFormat="1" applyFont="1" applyFill="1" applyBorder="1" applyAlignment="1">
      <alignment vertical="center" shrinkToFit="1"/>
    </xf>
    <xf numFmtId="0" fontId="6" fillId="8" borderId="22" xfId="0" applyFont="1" applyFill="1" applyBorder="1" applyAlignment="1">
      <alignment vertical="center" shrinkToFit="1"/>
    </xf>
    <xf numFmtId="176" fontId="9" fillId="8" borderId="22" xfId="0" applyNumberFormat="1" applyFont="1" applyFill="1" applyBorder="1" applyAlignment="1">
      <alignment vertical="center" shrinkToFit="1"/>
    </xf>
    <xf numFmtId="176" fontId="4" fillId="8" borderId="23" xfId="0" applyNumberFormat="1" applyFont="1" applyFill="1" applyBorder="1" applyAlignment="1">
      <alignment vertical="center" shrinkToFit="1"/>
    </xf>
    <xf numFmtId="176" fontId="4" fillId="8" borderId="43" xfId="0" applyNumberFormat="1" applyFont="1" applyFill="1" applyBorder="1" applyAlignment="1">
      <alignment vertical="center" shrinkToFit="1"/>
    </xf>
    <xf numFmtId="176" fontId="4" fillId="8" borderId="24" xfId="0" applyNumberFormat="1" applyFont="1" applyFill="1" applyBorder="1" applyAlignment="1">
      <alignment vertical="center" shrinkToFit="1"/>
    </xf>
    <xf numFmtId="176" fontId="4" fillId="8" borderId="23" xfId="0" applyNumberFormat="1" applyFont="1" applyFill="1" applyBorder="1" applyAlignment="1">
      <alignment horizontal="center" vertical="center" shrinkToFit="1"/>
    </xf>
    <xf numFmtId="0" fontId="4" fillId="9" borderId="32" xfId="0" applyFont="1" applyFill="1" applyBorder="1" applyAlignment="1">
      <alignment vertical="center" shrinkToFit="1"/>
    </xf>
    <xf numFmtId="176" fontId="4" fillId="9" borderId="25" xfId="0" applyNumberFormat="1" applyFont="1" applyFill="1" applyBorder="1" applyAlignment="1">
      <alignment vertical="center" shrinkToFit="1"/>
    </xf>
    <xf numFmtId="176" fontId="4" fillId="9" borderId="33" xfId="0" applyNumberFormat="1" applyFont="1" applyFill="1" applyBorder="1" applyAlignment="1">
      <alignment vertical="center" shrinkToFit="1"/>
    </xf>
    <xf numFmtId="176" fontId="4" fillId="9" borderId="47" xfId="0" applyNumberFormat="1" applyFont="1" applyFill="1" applyBorder="1" applyAlignment="1">
      <alignment vertical="center" shrinkToFit="1"/>
    </xf>
    <xf numFmtId="176" fontId="4" fillId="9" borderId="34" xfId="0" applyNumberFormat="1" applyFont="1" applyFill="1" applyBorder="1" applyAlignment="1">
      <alignment vertical="center" shrinkToFit="1"/>
    </xf>
    <xf numFmtId="176" fontId="4" fillId="9" borderId="33" xfId="0" applyNumberFormat="1" applyFont="1" applyFill="1" applyBorder="1" applyAlignment="1">
      <alignment horizontal="center" vertical="center" shrinkToFit="1"/>
    </xf>
    <xf numFmtId="0" fontId="4" fillId="9" borderId="32" xfId="0" applyFont="1" applyFill="1" applyBorder="1" applyAlignment="1">
      <alignment horizontal="left" vertical="center" shrinkToFit="1"/>
    </xf>
    <xf numFmtId="176" fontId="4" fillId="9" borderId="32" xfId="0" applyNumberFormat="1" applyFont="1" applyFill="1" applyBorder="1" applyAlignment="1">
      <alignment vertical="center" shrinkToFit="1"/>
    </xf>
    <xf numFmtId="177" fontId="4" fillId="9" borderId="40" xfId="0" applyNumberFormat="1" applyFont="1" applyFill="1" applyBorder="1" applyAlignment="1">
      <alignment horizontal="right" vertical="center" shrinkToFit="1"/>
    </xf>
    <xf numFmtId="0" fontId="9" fillId="3" borderId="49" xfId="3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center" vertical="center" shrinkToFit="1"/>
    </xf>
    <xf numFmtId="0" fontId="6" fillId="3" borderId="5" xfId="0" applyFont="1" applyFill="1" applyBorder="1" applyAlignment="1">
      <alignment horizontal="center" vertical="center" shrinkToFit="1"/>
    </xf>
    <xf numFmtId="176" fontId="4" fillId="3" borderId="23" xfId="0" applyNumberFormat="1" applyFont="1" applyFill="1" applyBorder="1" applyAlignment="1">
      <alignment horizontal="center" vertical="center" shrinkToFit="1"/>
    </xf>
    <xf numFmtId="0" fontId="18" fillId="0" borderId="0" xfId="0" applyFont="1"/>
    <xf numFmtId="0" fontId="20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4" fillId="0" borderId="0" xfId="5" applyFont="1">
      <alignment vertical="center"/>
    </xf>
    <xf numFmtId="0" fontId="24" fillId="0" borderId="0" xfId="5" applyFont="1" applyAlignment="1">
      <alignment vertical="center" wrapText="1"/>
    </xf>
    <xf numFmtId="0" fontId="24" fillId="0" borderId="0" xfId="5" applyFont="1" applyAlignment="1">
      <alignment vertical="center"/>
    </xf>
    <xf numFmtId="0" fontId="24" fillId="0" borderId="0" xfId="5" applyFont="1" applyAlignment="1">
      <alignment horizontal="left" vertical="center" wrapText="1"/>
    </xf>
    <xf numFmtId="0" fontId="27" fillId="0" borderId="0" xfId="5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3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0" xfId="5" applyFont="1" applyAlignment="1">
      <alignment vertical="center" wrapText="1"/>
    </xf>
    <xf numFmtId="0" fontId="27" fillId="0" borderId="0" xfId="5" applyFont="1" applyAlignment="1">
      <alignment vertical="center" shrinkToFit="1"/>
    </xf>
    <xf numFmtId="0" fontId="27" fillId="0" borderId="0" xfId="5" applyFont="1" applyAlignment="1">
      <alignment horizontal="left" vertical="center" wrapText="1"/>
    </xf>
    <xf numFmtId="0" fontId="25" fillId="0" borderId="0" xfId="5" applyFont="1">
      <alignment vertical="center"/>
    </xf>
    <xf numFmtId="0" fontId="28" fillId="0" borderId="0" xfId="5" applyFont="1">
      <alignment vertical="center"/>
    </xf>
    <xf numFmtId="0" fontId="29" fillId="0" borderId="0" xfId="5" applyFont="1">
      <alignment vertical="center"/>
    </xf>
    <xf numFmtId="0" fontId="27" fillId="7" borderId="43" xfId="0" applyFont="1" applyFill="1" applyBorder="1" applyAlignment="1">
      <alignment horizontal="center" vertical="center"/>
    </xf>
    <xf numFmtId="0" fontId="24" fillId="7" borderId="43" xfId="5" applyFont="1" applyFill="1" applyBorder="1" applyAlignment="1">
      <alignment horizontal="center" vertical="center" wrapText="1"/>
    </xf>
    <xf numFmtId="0" fontId="24" fillId="0" borderId="43" xfId="5" applyFont="1" applyBorder="1" applyAlignment="1">
      <alignment horizontal="left" vertical="center" wrapText="1"/>
    </xf>
    <xf numFmtId="0" fontId="24" fillId="0" borderId="43" xfId="5" applyFont="1" applyBorder="1" applyAlignment="1">
      <alignment vertical="center" wrapText="1"/>
    </xf>
    <xf numFmtId="0" fontId="24" fillId="0" borderId="43" xfId="5" applyFont="1" applyBorder="1" applyAlignment="1">
      <alignment horizontal="center" vertical="center" wrapText="1"/>
    </xf>
    <xf numFmtId="0" fontId="18" fillId="0" borderId="57" xfId="0" applyFont="1" applyBorder="1" applyAlignment="1">
      <alignment vertical="center"/>
    </xf>
    <xf numFmtId="14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38" fontId="18" fillId="0" borderId="19" xfId="4" applyFont="1" applyBorder="1" applyAlignment="1">
      <alignment vertical="center"/>
    </xf>
    <xf numFmtId="38" fontId="18" fillId="0" borderId="0" xfId="4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38" fontId="18" fillId="0" borderId="0" xfId="4" applyFont="1" applyBorder="1" applyAlignment="1">
      <alignment horizontal="right" vertical="center"/>
    </xf>
    <xf numFmtId="38" fontId="18" fillId="0" borderId="0" xfId="4" applyFont="1" applyAlignment="1">
      <alignment horizontal="right" vertical="center"/>
    </xf>
    <xf numFmtId="0" fontId="18" fillId="0" borderId="56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" fillId="0" borderId="0" xfId="6">
      <alignment vertical="center"/>
    </xf>
    <xf numFmtId="38" fontId="32" fillId="10" borderId="43" xfId="7" applyFont="1" applyFill="1" applyBorder="1">
      <alignment vertical="center"/>
    </xf>
    <xf numFmtId="0" fontId="32" fillId="11" borderId="43" xfId="8" applyFont="1" applyFill="1" applyBorder="1" applyAlignment="1">
      <alignment horizontal="center" vertical="center"/>
    </xf>
    <xf numFmtId="38" fontId="32" fillId="12" borderId="43" xfId="7" applyFont="1" applyFill="1" applyBorder="1" applyProtection="1">
      <alignment vertical="center"/>
      <protection locked="0"/>
    </xf>
    <xf numFmtId="0" fontId="32" fillId="12" borderId="43" xfId="8" applyFont="1" applyFill="1" applyBorder="1" applyProtection="1">
      <alignment vertical="center"/>
      <protection locked="0"/>
    </xf>
    <xf numFmtId="0" fontId="32" fillId="10" borderId="43" xfId="8" applyFont="1" applyFill="1" applyBorder="1" applyAlignment="1">
      <alignment horizontal="center" vertical="center"/>
    </xf>
    <xf numFmtId="38" fontId="32" fillId="12" borderId="43" xfId="7" applyFont="1" applyFill="1" applyBorder="1" applyAlignment="1" applyProtection="1">
      <alignment horizontal="center" vertical="center"/>
      <protection locked="0"/>
    </xf>
    <xf numFmtId="0" fontId="32" fillId="0" borderId="0" xfId="8" applyFont="1" applyAlignment="1">
      <alignment horizontal="right" vertical="center"/>
    </xf>
    <xf numFmtId="0" fontId="32" fillId="0" borderId="0" xfId="8" applyFont="1">
      <alignment vertical="center"/>
    </xf>
    <xf numFmtId="0" fontId="32" fillId="0" borderId="57" xfId="8" applyFont="1" applyBorder="1" applyAlignment="1">
      <alignment horizontal="center" vertical="center"/>
    </xf>
    <xf numFmtId="38" fontId="32" fillId="11" borderId="58" xfId="7" applyFont="1" applyFill="1" applyBorder="1">
      <alignment vertical="center"/>
    </xf>
    <xf numFmtId="0" fontId="32" fillId="0" borderId="60" xfId="8" applyFont="1" applyBorder="1" applyAlignment="1">
      <alignment horizontal="center" vertical="center"/>
    </xf>
    <xf numFmtId="0" fontId="32" fillId="0" borderId="23" xfId="8" applyFont="1" applyBorder="1">
      <alignment vertical="center"/>
    </xf>
    <xf numFmtId="0" fontId="32" fillId="0" borderId="19" xfId="8" applyFont="1" applyBorder="1">
      <alignment vertical="center"/>
    </xf>
    <xf numFmtId="0" fontId="32" fillId="0" borderId="55" xfId="8" applyFont="1" applyBorder="1">
      <alignment vertical="center"/>
    </xf>
    <xf numFmtId="0" fontId="34" fillId="0" borderId="0" xfId="8" applyFont="1" applyAlignment="1">
      <alignment horizontal="center" vertical="center"/>
    </xf>
    <xf numFmtId="0" fontId="35" fillId="0" borderId="0" xfId="8" applyFont="1">
      <alignment vertical="center"/>
    </xf>
    <xf numFmtId="0" fontId="18" fillId="0" borderId="0" xfId="6" applyFont="1">
      <alignment vertical="center"/>
    </xf>
    <xf numFmtId="0" fontId="18" fillId="0" borderId="0" xfId="6" applyFont="1" applyAlignment="1">
      <alignment horizontal="center" vertical="center"/>
    </xf>
    <xf numFmtId="0" fontId="18" fillId="0" borderId="0" xfId="6" applyFont="1" applyAlignment="1">
      <alignment horizontal="right" vertical="center"/>
    </xf>
    <xf numFmtId="0" fontId="18" fillId="0" borderId="43" xfId="6" applyFont="1" applyBorder="1" applyAlignment="1">
      <alignment horizontal="center" vertical="center"/>
    </xf>
    <xf numFmtId="0" fontId="18" fillId="0" borderId="43" xfId="6" applyFont="1" applyBorder="1" applyAlignment="1">
      <alignment horizontal="center" vertical="center"/>
    </xf>
    <xf numFmtId="38" fontId="18" fillId="0" borderId="0" xfId="9" applyFont="1" applyAlignment="1">
      <alignment horizontal="center" vertical="center"/>
    </xf>
    <xf numFmtId="180" fontId="18" fillId="0" borderId="0" xfId="10" applyNumberFormat="1" applyFont="1" applyAlignment="1">
      <alignment vertical="center"/>
    </xf>
    <xf numFmtId="38" fontId="18" fillId="0" borderId="43" xfId="9" applyFont="1" applyBorder="1" applyAlignment="1">
      <alignment horizontal="center" vertical="center"/>
    </xf>
    <xf numFmtId="181" fontId="38" fillId="3" borderId="24" xfId="0" applyNumberFormat="1" applyFont="1" applyFill="1" applyBorder="1" applyAlignment="1">
      <alignment horizontal="left" vertical="center" shrinkToFit="1"/>
    </xf>
    <xf numFmtId="0" fontId="39" fillId="0" borderId="0" xfId="0" applyFont="1"/>
    <xf numFmtId="0" fontId="39" fillId="0" borderId="0" xfId="0" applyFont="1" applyAlignment="1">
      <alignment vertical="center"/>
    </xf>
    <xf numFmtId="0" fontId="40" fillId="0" borderId="0" xfId="6" applyFont="1">
      <alignment vertical="center"/>
    </xf>
    <xf numFmtId="0" fontId="7" fillId="2" borderId="29" xfId="0" applyFont="1" applyFill="1" applyBorder="1" applyAlignment="1">
      <alignment horizontal="left" vertical="center" shrinkToFit="1"/>
    </xf>
    <xf numFmtId="0" fontId="41" fillId="0" borderId="0" xfId="0" applyFont="1" applyFill="1" applyAlignment="1">
      <alignment vertical="center"/>
    </xf>
    <xf numFmtId="0" fontId="42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176" fontId="4" fillId="3" borderId="23" xfId="0" applyNumberFormat="1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left" vertical="center" shrinkToFit="1"/>
    </xf>
    <xf numFmtId="176" fontId="4" fillId="4" borderId="63" xfId="0" applyNumberFormat="1" applyFont="1" applyFill="1" applyBorder="1" applyAlignment="1">
      <alignment vertical="center" shrinkToFit="1"/>
    </xf>
    <xf numFmtId="0" fontId="41" fillId="0" borderId="0" xfId="0" applyFont="1" applyFill="1" applyBorder="1" applyAlignment="1">
      <alignment vertical="center" wrapText="1"/>
    </xf>
    <xf numFmtId="0" fontId="26" fillId="0" borderId="61" xfId="5" applyFont="1" applyBorder="1" applyAlignment="1">
      <alignment horizontal="center" vertical="center"/>
    </xf>
    <xf numFmtId="0" fontId="26" fillId="0" borderId="42" xfId="5" applyFont="1" applyBorder="1" applyAlignment="1">
      <alignment horizontal="center" vertical="center"/>
    </xf>
    <xf numFmtId="0" fontId="26" fillId="0" borderId="48" xfId="5" applyFont="1" applyBorder="1" applyAlignment="1">
      <alignment horizontal="center" vertical="center"/>
    </xf>
    <xf numFmtId="0" fontId="24" fillId="0" borderId="61" xfId="5" applyFont="1" applyBorder="1">
      <alignment vertical="center"/>
    </xf>
    <xf numFmtId="0" fontId="24" fillId="0" borderId="42" xfId="5" applyFont="1" applyBorder="1">
      <alignment vertical="center"/>
    </xf>
    <xf numFmtId="0" fontId="24" fillId="0" borderId="48" xfId="5" applyFont="1" applyBorder="1">
      <alignment vertical="center"/>
    </xf>
    <xf numFmtId="0" fontId="27" fillId="0" borderId="61" xfId="0" applyFont="1" applyBorder="1" applyAlignment="1">
      <alignment horizontal="left" vertical="center" wrapText="1"/>
    </xf>
    <xf numFmtId="0" fontId="27" fillId="0" borderId="42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61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0" fontId="27" fillId="0" borderId="61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8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7" fillId="0" borderId="57" xfId="0" applyFont="1" applyBorder="1" applyAlignment="1">
      <alignment horizontal="left" vertical="center"/>
    </xf>
    <xf numFmtId="0" fontId="27" fillId="0" borderId="42" xfId="0" applyFont="1" applyBorder="1" applyAlignment="1">
      <alignment horizontal="left" vertical="center"/>
    </xf>
    <xf numFmtId="0" fontId="18" fillId="0" borderId="0" xfId="0" applyNumberFormat="1" applyFont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56" xfId="0" applyFont="1" applyBorder="1" applyAlignment="1">
      <alignment horizontal="left" vertical="center" wrapText="1"/>
    </xf>
    <xf numFmtId="0" fontId="18" fillId="0" borderId="62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38" fontId="18" fillId="0" borderId="19" xfId="4" applyFont="1" applyBorder="1" applyAlignment="1">
      <alignment horizontal="right" vertical="center"/>
    </xf>
    <xf numFmtId="38" fontId="18" fillId="0" borderId="55" xfId="4" applyFont="1" applyBorder="1" applyAlignment="1">
      <alignment horizontal="right" vertical="center"/>
    </xf>
    <xf numFmtId="0" fontId="23" fillId="0" borderId="43" xfId="0" applyFont="1" applyBorder="1" applyAlignment="1">
      <alignment horizontal="center" vertical="center" wrapText="1"/>
    </xf>
    <xf numFmtId="38" fontId="18" fillId="0" borderId="43" xfId="4" applyFont="1" applyBorder="1" applyAlignment="1">
      <alignment horizontal="right" vertical="center"/>
    </xf>
    <xf numFmtId="38" fontId="18" fillId="0" borderId="58" xfId="4" applyFont="1" applyBorder="1" applyAlignment="1">
      <alignment horizontal="right" vertical="center"/>
    </xf>
    <xf numFmtId="0" fontId="18" fillId="0" borderId="43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22" fillId="0" borderId="43" xfId="0" applyFont="1" applyBorder="1" applyAlignment="1">
      <alignment horizontal="center" vertical="center" wrapText="1"/>
    </xf>
    <xf numFmtId="176" fontId="4" fillId="3" borderId="39" xfId="0" applyNumberFormat="1" applyFont="1" applyFill="1" applyBorder="1" applyAlignment="1">
      <alignment horizontal="center" vertical="center" shrinkToFit="1"/>
    </xf>
    <xf numFmtId="176" fontId="4" fillId="3" borderId="23" xfId="0" applyNumberFormat="1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/>
    </xf>
    <xf numFmtId="0" fontId="41" fillId="0" borderId="37" xfId="0" applyFont="1" applyFill="1" applyBorder="1" applyAlignment="1">
      <alignment horizontal="left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2" fillId="13" borderId="43" xfId="8" applyFont="1" applyFill="1" applyBorder="1" applyAlignment="1">
      <alignment horizontal="center" vertical="center" wrapText="1"/>
    </xf>
    <xf numFmtId="0" fontId="32" fillId="0" borderId="43" xfId="8" applyFont="1" applyBorder="1" applyAlignment="1">
      <alignment horizontal="center" vertical="center"/>
    </xf>
    <xf numFmtId="38" fontId="32" fillId="10" borderId="59" xfId="7" applyFont="1" applyFill="1" applyBorder="1" applyAlignment="1">
      <alignment horizontal="right" vertical="center"/>
    </xf>
    <xf numFmtId="38" fontId="32" fillId="10" borderId="19" xfId="7" applyFont="1" applyFill="1" applyBorder="1" applyAlignment="1">
      <alignment horizontal="right" vertical="center"/>
    </xf>
    <xf numFmtId="2" fontId="32" fillId="10" borderId="58" xfId="8" applyNumberFormat="1" applyFont="1" applyFill="1" applyBorder="1" applyAlignment="1">
      <alignment horizontal="center" vertical="center"/>
    </xf>
    <xf numFmtId="2" fontId="32" fillId="10" borderId="23" xfId="8" applyNumberFormat="1" applyFont="1" applyFill="1" applyBorder="1" applyAlignment="1">
      <alignment horizontal="center" vertical="center"/>
    </xf>
    <xf numFmtId="0" fontId="32" fillId="0" borderId="43" xfId="8" applyFont="1" applyBorder="1">
      <alignment vertical="center"/>
    </xf>
    <xf numFmtId="40" fontId="32" fillId="12" borderId="58" xfId="7" applyNumberFormat="1" applyFont="1" applyFill="1" applyBorder="1" applyAlignment="1" applyProtection="1">
      <alignment horizontal="center" vertical="center"/>
      <protection locked="0"/>
    </xf>
    <xf numFmtId="40" fontId="32" fillId="12" borderId="23" xfId="7" applyNumberFormat="1" applyFont="1" applyFill="1" applyBorder="1" applyAlignment="1" applyProtection="1">
      <alignment horizontal="center" vertical="center"/>
      <protection locked="0"/>
    </xf>
    <xf numFmtId="0" fontId="35" fillId="0" borderId="0" xfId="6" applyFont="1" applyAlignment="1">
      <alignment horizontal="center" vertical="center"/>
    </xf>
    <xf numFmtId="0" fontId="34" fillId="0" borderId="0" xfId="8" applyFont="1" applyAlignment="1">
      <alignment horizontal="center" vertical="center"/>
    </xf>
    <xf numFmtId="179" fontId="32" fillId="12" borderId="19" xfId="8" applyNumberFormat="1" applyFont="1" applyFill="1" applyBorder="1" applyAlignment="1">
      <alignment horizontal="left" vertical="center" shrinkToFit="1"/>
    </xf>
    <xf numFmtId="31" fontId="32" fillId="12" borderId="19" xfId="8" applyNumberFormat="1" applyFont="1" applyFill="1" applyBorder="1" applyAlignment="1" applyProtection="1">
      <alignment horizontal="center" vertical="center"/>
      <protection locked="0"/>
    </xf>
    <xf numFmtId="0" fontId="32" fillId="12" borderId="19" xfId="8" applyFont="1" applyFill="1" applyBorder="1" applyAlignment="1" applyProtection="1">
      <alignment horizontal="left" vertical="center"/>
      <protection locked="0"/>
    </xf>
    <xf numFmtId="0" fontId="32" fillId="12" borderId="23" xfId="8" applyFont="1" applyFill="1" applyBorder="1" applyAlignment="1" applyProtection="1">
      <alignment horizontal="left" vertical="center"/>
      <protection locked="0"/>
    </xf>
    <xf numFmtId="38" fontId="32" fillId="10" borderId="58" xfId="7" applyFont="1" applyFill="1" applyBorder="1" applyAlignment="1">
      <alignment horizontal="right" vertical="center"/>
    </xf>
    <xf numFmtId="38" fontId="32" fillId="10" borderId="23" xfId="7" applyFont="1" applyFill="1" applyBorder="1" applyAlignment="1">
      <alignment horizontal="right" vertical="center"/>
    </xf>
    <xf numFmtId="180" fontId="37" fillId="0" borderId="43" xfId="10" applyNumberFormat="1" applyFont="1" applyBorder="1" applyAlignment="1">
      <alignment horizontal="center" vertical="center"/>
    </xf>
    <xf numFmtId="0" fontId="36" fillId="0" borderId="0" xfId="6" applyFont="1" applyAlignment="1">
      <alignment horizontal="center" vertical="center"/>
    </xf>
    <xf numFmtId="0" fontId="18" fillId="0" borderId="43" xfId="6" applyFont="1" applyBorder="1" applyAlignment="1">
      <alignment horizontal="center" vertical="center"/>
    </xf>
    <xf numFmtId="0" fontId="18" fillId="0" borderId="58" xfId="6" applyFont="1" applyBorder="1" applyAlignment="1">
      <alignment horizontal="center" vertical="center"/>
    </xf>
    <xf numFmtId="0" fontId="18" fillId="0" borderId="23" xfId="6" applyFont="1" applyBorder="1" applyAlignment="1">
      <alignment horizontal="center" vertical="center"/>
    </xf>
    <xf numFmtId="0" fontId="18" fillId="0" borderId="57" xfId="6" applyFont="1" applyBorder="1" applyAlignment="1">
      <alignment horizontal="center" vertical="center"/>
    </xf>
    <xf numFmtId="0" fontId="37" fillId="0" borderId="58" xfId="6" applyFont="1" applyBorder="1" applyAlignment="1">
      <alignment horizontal="center" vertical="center"/>
    </xf>
    <xf numFmtId="0" fontId="37" fillId="0" borderId="23" xfId="6" applyFont="1" applyBorder="1" applyAlignment="1">
      <alignment horizontal="center" vertical="center"/>
    </xf>
    <xf numFmtId="0" fontId="37" fillId="0" borderId="57" xfId="6" applyFont="1" applyBorder="1" applyAlignment="1">
      <alignment horizontal="center" vertical="center"/>
    </xf>
    <xf numFmtId="176" fontId="4" fillId="0" borderId="15" xfId="0" applyNumberFormat="1" applyFont="1" applyFill="1" applyBorder="1" applyAlignment="1">
      <alignment horizontal="center" vertical="center" shrinkToFit="1"/>
    </xf>
  </cellXfs>
  <cellStyles count="11">
    <cellStyle name="パーセント 2" xfId="10" xr:uid="{0F6A7519-8EDA-4588-BCCA-1EDFEF310B2C}"/>
    <cellStyle name="桁区切り" xfId="4" builtinId="6"/>
    <cellStyle name="桁区切り 2" xfId="2" xr:uid="{00000000-0005-0000-0000-000001000000}"/>
    <cellStyle name="桁区切り 2 2" xfId="7" xr:uid="{3D8DDE83-D104-4FBE-994F-38C8DCD3D3E1}"/>
    <cellStyle name="桁区切り 3" xfId="9" xr:uid="{8BE602AF-3FB9-4676-8973-7CB4D35BB7D9}"/>
    <cellStyle name="標準" xfId="0" builtinId="0"/>
    <cellStyle name="標準 13" xfId="5" xr:uid="{BADF43ED-C1A5-4A74-B026-DF5566918FD8}"/>
    <cellStyle name="標準 2" xfId="1" xr:uid="{00000000-0005-0000-0000-000003000000}"/>
    <cellStyle name="標準 2 2" xfId="8" xr:uid="{E26812B0-E5CE-4D15-A4EE-F8C3EA9535DD}"/>
    <cellStyle name="標準 3" xfId="6" xr:uid="{2F29CC8B-C741-492E-B1FF-997954B0ED98}"/>
    <cellStyle name="標準_フォーマット①" xfId="3" xr:uid="{ABD50B5C-602C-43DF-B803-33D5EDBA2075}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Medium9"/>
  <colors>
    <mruColors>
      <color rgb="FFA7EFBA"/>
      <color rgb="FF97FFC6"/>
      <color rgb="FFFFFFAF"/>
      <color rgb="FF4FFF9F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34290</xdr:colOff>
      <xdr:row>27</xdr:row>
      <xdr:rowOff>200025</xdr:rowOff>
    </xdr:from>
    <xdr:to>
      <xdr:col>7</xdr:col>
      <xdr:colOff>701040</xdr:colOff>
      <xdr:row>34</xdr:row>
      <xdr:rowOff>78105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77AA05F-6C8B-4B93-9195-81361E970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6090" y="7019925"/>
          <a:ext cx="4661535" cy="1611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4091940</xdr:colOff>
      <xdr:row>12</xdr:row>
      <xdr:rowOff>112395</xdr:rowOff>
    </xdr:from>
    <xdr:to>
      <xdr:col>2</xdr:col>
      <xdr:colOff>4625340</xdr:colOff>
      <xdr:row>12</xdr:row>
      <xdr:rowOff>114302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EA0C2FC7-82A3-41A5-90D6-1654CD154574}"/>
            </a:ext>
          </a:extLst>
        </xdr:cNvPr>
        <xdr:cNvCxnSpPr/>
      </xdr:nvCxnSpPr>
      <xdr:spPr>
        <a:xfrm>
          <a:off x="5863590" y="3027045"/>
          <a:ext cx="533400" cy="1907"/>
        </a:xfrm>
        <a:prstGeom prst="straightConnector1">
          <a:avLst/>
        </a:prstGeom>
        <a:ln>
          <a:tailEnd type="triangle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456457</xdr:colOff>
      <xdr:row>40</xdr:row>
      <xdr:rowOff>132475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5DF8B6D-3D88-40A5-93A1-96073EE505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942857" cy="700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90805</xdr:colOff>
      <xdr:row>0</xdr:row>
      <xdr:rowOff>0</xdr:rowOff>
    </xdr:from>
    <xdr:to>
      <xdr:col>19</xdr:col>
      <xdr:colOff>543510</xdr:colOff>
      <xdr:row>31</xdr:row>
      <xdr:rowOff>27940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90CBAEF-494F-4D11-A09E-6042C4ED6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23305" y="0"/>
          <a:ext cx="5881955" cy="5441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617220</xdr:colOff>
      <xdr:row>30</xdr:row>
      <xdr:rowOff>78778</xdr:rowOff>
    </xdr:from>
    <xdr:to>
      <xdr:col>3</xdr:col>
      <xdr:colOff>397160</xdr:colOff>
      <xdr:row>31</xdr:row>
      <xdr:rowOff>130856</xdr:rowOff>
    </xdr:to>
    <xdr:sp macro="" textlink="">
      <xdr:nvSpPr>
        <xdr:cNvPr id="2" name="角丸四角形吹き出し 4">
          <a:extLst>
            <a:ext uri="{FF2B5EF4-FFF2-40B4-BE49-F238E27FC236}">
              <a16:creationId xmlns:a16="http://schemas.microsoft.com/office/drawing/2014/main" id="{96265038-446A-4C32-B335-CABD36C467E3}"/>
            </a:ext>
          </a:extLst>
        </xdr:cNvPr>
        <xdr:cNvSpPr/>
      </xdr:nvSpPr>
      <xdr:spPr>
        <a:xfrm>
          <a:off x="826770" y="7079653"/>
          <a:ext cx="3237515" cy="271153"/>
        </a:xfrm>
        <a:prstGeom prst="wedgeRoundRectCallout">
          <a:avLst>
            <a:gd name="adj1" fmla="val -46754"/>
            <a:gd name="adj2" fmla="val -190522"/>
            <a:gd name="adj3" fmla="val 16667"/>
          </a:avLst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計上がない項目があれば行ごと削除すること。</a:t>
          </a:r>
        </a:p>
      </xdr:txBody>
    </xdr:sp>
    <xdr:clientData fPrintsWithSheet="0"/>
  </xdr:twoCellAnchor>
  <xdr:twoCellAnchor>
    <xdr:from>
      <xdr:col>5</xdr:col>
      <xdr:colOff>364414</xdr:colOff>
      <xdr:row>7</xdr:row>
      <xdr:rowOff>57151</xdr:rowOff>
    </xdr:from>
    <xdr:to>
      <xdr:col>6</xdr:col>
      <xdr:colOff>897255</xdr:colOff>
      <xdr:row>9</xdr:row>
      <xdr:rowOff>140970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D43605BD-98CB-4125-94A6-7A323480E3BD}"/>
            </a:ext>
          </a:extLst>
        </xdr:cNvPr>
        <xdr:cNvSpPr/>
      </xdr:nvSpPr>
      <xdr:spPr>
        <a:xfrm>
          <a:off x="6308014" y="2019301"/>
          <a:ext cx="1656791" cy="521969"/>
        </a:xfrm>
        <a:prstGeom prst="wedgeRoundRectCallout">
          <a:avLst>
            <a:gd name="adj1" fmla="val -67861"/>
            <a:gd name="adj2" fmla="val 42711"/>
            <a:gd name="adj3" fmla="val 16667"/>
          </a:avLst>
        </a:prstGeom>
        <a:solidFill>
          <a:srgbClr val="FFFFA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人件費単価の根拠資料を併せて提出すること。</a:t>
          </a:r>
          <a:endParaRPr kumimoji="1" lang="en-US" altLang="ja-JP" sz="1100"/>
        </a:p>
      </xdr:txBody>
    </xdr:sp>
    <xdr:clientData fPrintsWithSheet="0"/>
  </xdr:twoCellAnchor>
  <xdr:twoCellAnchor>
    <xdr:from>
      <xdr:col>1</xdr:col>
      <xdr:colOff>721994</xdr:colOff>
      <xdr:row>15</xdr:row>
      <xdr:rowOff>191957</xdr:rowOff>
    </xdr:from>
    <xdr:to>
      <xdr:col>2</xdr:col>
      <xdr:colOff>1274445</xdr:colOff>
      <xdr:row>19</xdr:row>
      <xdr:rowOff>87152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94B76519-CBC6-4857-8ADF-ED8D68B77925}"/>
            </a:ext>
          </a:extLst>
        </xdr:cNvPr>
        <xdr:cNvSpPr/>
      </xdr:nvSpPr>
      <xdr:spPr>
        <a:xfrm>
          <a:off x="931544" y="3906707"/>
          <a:ext cx="1895476" cy="771495"/>
        </a:xfrm>
        <a:prstGeom prst="wedgeRoundRectCallout">
          <a:avLst>
            <a:gd name="adj1" fmla="val 46627"/>
            <a:gd name="adj2" fmla="val -85237"/>
            <a:gd name="adj3" fmla="val 16667"/>
          </a:avLst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人件費単価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根拠資料に記載されている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役職または階級を記入すること。</a:t>
          </a:r>
          <a:endParaRPr kumimoji="1" lang="en-US" altLang="ja-JP" sz="1100"/>
        </a:p>
      </xdr:txBody>
    </xdr:sp>
    <xdr:clientData fPrintsWithSheet="0"/>
  </xdr:twoCellAnchor>
  <xdr:twoCellAnchor>
    <xdr:from>
      <xdr:col>6</xdr:col>
      <xdr:colOff>501016</xdr:colOff>
      <xdr:row>87</xdr:row>
      <xdr:rowOff>11430</xdr:rowOff>
    </xdr:from>
    <xdr:to>
      <xdr:col>13</xdr:col>
      <xdr:colOff>428626</xdr:colOff>
      <xdr:row>92</xdr:row>
      <xdr:rowOff>158115</xdr:rowOff>
    </xdr:to>
    <xdr:sp macro="" textlink="">
      <xdr:nvSpPr>
        <xdr:cNvPr id="6" name="角丸四角形吹き出し 2">
          <a:extLst>
            <a:ext uri="{FF2B5EF4-FFF2-40B4-BE49-F238E27FC236}">
              <a16:creationId xmlns:a16="http://schemas.microsoft.com/office/drawing/2014/main" id="{53E8019C-F63F-4A7D-BE34-D5F2FFC1FD36}"/>
            </a:ext>
          </a:extLst>
        </xdr:cNvPr>
        <xdr:cNvSpPr/>
      </xdr:nvSpPr>
      <xdr:spPr>
        <a:xfrm>
          <a:off x="7568566" y="19556730"/>
          <a:ext cx="4347210" cy="1003935"/>
        </a:xfrm>
        <a:prstGeom prst="wedgeRoundRectCallout">
          <a:avLst>
            <a:gd name="adj1" fmla="val 4890"/>
            <a:gd name="adj2" fmla="val -111594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一般管理費＝直接経費（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Ⅰ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．人件費＋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Ⅱ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．事業費）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一般管理費率　　　　　　　</a:t>
          </a:r>
          <a:r>
            <a:rPr lang="ja-JP" altLang="en-US"/>
            <a:t>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直接経費に、「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Ⅲ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．再委託・外注費」を含めない</a:t>
          </a:r>
          <a:r>
            <a:rPr lang="ja-JP" altLang="en-US"/>
            <a:t> </a:t>
          </a:r>
          <a:endParaRPr lang="en-US" altLang="ja-JP"/>
        </a:p>
        <a:p>
          <a:pPr algn="l"/>
          <a:r>
            <a:rPr kumimoji="1" lang="ja-JP" altLang="en-US" sz="1100"/>
            <a:t>受託単価に一般管理費が含まれる場合は、「受託単価適用のため計上しない」と記載する。</a:t>
          </a:r>
        </a:p>
      </xdr:txBody>
    </xdr:sp>
    <xdr:clientData fPrintsWithSheet="0"/>
  </xdr:twoCellAnchor>
  <xdr:twoCellAnchor>
    <xdr:from>
      <xdr:col>14</xdr:col>
      <xdr:colOff>141792</xdr:colOff>
      <xdr:row>76</xdr:row>
      <xdr:rowOff>162669</xdr:rowOff>
    </xdr:from>
    <xdr:to>
      <xdr:col>17</xdr:col>
      <xdr:colOff>481966</xdr:colOff>
      <xdr:row>81</xdr:row>
      <xdr:rowOff>137159</xdr:rowOff>
    </xdr:to>
    <xdr:sp macro="" textlink="">
      <xdr:nvSpPr>
        <xdr:cNvPr id="7" name="角丸四角形吹き出し 7">
          <a:extLst>
            <a:ext uri="{FF2B5EF4-FFF2-40B4-BE49-F238E27FC236}">
              <a16:creationId xmlns:a16="http://schemas.microsoft.com/office/drawing/2014/main" id="{3331F5FE-97BD-40AC-90AB-B90DF3C14DA4}"/>
            </a:ext>
          </a:extLst>
        </xdr:cNvPr>
        <xdr:cNvSpPr/>
      </xdr:nvSpPr>
      <xdr:spPr>
        <a:xfrm>
          <a:off x="12171867" y="17240994"/>
          <a:ext cx="2168974" cy="1069865"/>
        </a:xfrm>
        <a:prstGeom prst="wedgeRoundRectCallout">
          <a:avLst>
            <a:gd name="adj1" fmla="val -53611"/>
            <a:gd name="adj2" fmla="val 89273"/>
            <a:gd name="adj3" fmla="val 16667"/>
          </a:avLst>
        </a:prstGeom>
        <a:solidFill>
          <a:srgbClr val="FFFFAF"/>
        </a:solidFill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一般管理費率はこちらに入力すること。</a:t>
          </a:r>
          <a:r>
            <a:rPr kumimoji="1" lang="en-US" altLang="ja-JP" sz="1100"/>
            <a:t>10</a:t>
          </a:r>
          <a:r>
            <a:rPr kumimoji="1" lang="ja-JP" altLang="en-US" sz="1100"/>
            <a:t>％ではない任意の率を計上する場合は、小数点第２位を切り捨てて率を設定する。</a:t>
          </a:r>
        </a:p>
      </xdr:txBody>
    </xdr:sp>
    <xdr:clientData fPrintsWithSheet="0"/>
  </xdr:twoCellAnchor>
  <xdr:twoCellAnchor>
    <xdr:from>
      <xdr:col>2</xdr:col>
      <xdr:colOff>282423</xdr:colOff>
      <xdr:row>81</xdr:row>
      <xdr:rowOff>115830</xdr:rowOff>
    </xdr:from>
    <xdr:to>
      <xdr:col>3</xdr:col>
      <xdr:colOff>281940</xdr:colOff>
      <xdr:row>82</xdr:row>
      <xdr:rowOff>187026</xdr:rowOff>
    </xdr:to>
    <xdr:sp macro="" textlink="">
      <xdr:nvSpPr>
        <xdr:cNvPr id="8" name="角丸四角形吹き出し 8">
          <a:extLst>
            <a:ext uri="{FF2B5EF4-FFF2-40B4-BE49-F238E27FC236}">
              <a16:creationId xmlns:a16="http://schemas.microsoft.com/office/drawing/2014/main" id="{BF71B752-E71C-4A45-BBD1-5E8FADEC8AA8}"/>
            </a:ext>
          </a:extLst>
        </xdr:cNvPr>
        <xdr:cNvSpPr/>
      </xdr:nvSpPr>
      <xdr:spPr>
        <a:xfrm>
          <a:off x="1834998" y="18289530"/>
          <a:ext cx="2114067" cy="290271"/>
        </a:xfrm>
        <a:prstGeom prst="wedgeRoundRectCallout">
          <a:avLst>
            <a:gd name="adj1" fmla="val 44991"/>
            <a:gd name="adj2" fmla="val 105247"/>
            <a:gd name="adj3" fmla="val 16667"/>
          </a:avLst>
        </a:prstGeom>
        <a:ln>
          <a:solidFill>
            <a:srgbClr val="C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小数点以下切り捨てとする。</a:t>
          </a:r>
        </a:p>
      </xdr:txBody>
    </xdr:sp>
    <xdr:clientData fPrintsWithSheet="0"/>
  </xdr:twoCellAnchor>
  <xdr:twoCellAnchor>
    <xdr:from>
      <xdr:col>1</xdr:col>
      <xdr:colOff>112394</xdr:colOff>
      <xdr:row>8</xdr:row>
      <xdr:rowOff>94802</xdr:rowOff>
    </xdr:from>
    <xdr:to>
      <xdr:col>2</xdr:col>
      <xdr:colOff>668655</xdr:colOff>
      <xdr:row>10</xdr:row>
      <xdr:rowOff>201930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E702706E-8862-4741-8EAC-363302610BE5}"/>
            </a:ext>
          </a:extLst>
        </xdr:cNvPr>
        <xdr:cNvSpPr/>
      </xdr:nvSpPr>
      <xdr:spPr>
        <a:xfrm>
          <a:off x="321944" y="2276027"/>
          <a:ext cx="1899286" cy="545278"/>
        </a:xfrm>
        <a:prstGeom prst="wedgeRoundRectCallout">
          <a:avLst>
            <a:gd name="adj1" fmla="val 38687"/>
            <a:gd name="adj2" fmla="val -104543"/>
            <a:gd name="adj3" fmla="val 16667"/>
          </a:avLst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海外と国内で発生する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人件費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を分けて計上すること。</a:t>
          </a:r>
          <a:endParaRPr kumimoji="1" lang="en-US" altLang="ja-JP" sz="1100"/>
        </a:p>
      </xdr:txBody>
    </xdr:sp>
    <xdr:clientData fPrintsWithSheet="0"/>
  </xdr:twoCellAnchor>
  <xdr:twoCellAnchor>
    <xdr:from>
      <xdr:col>11</xdr:col>
      <xdr:colOff>211454</xdr:colOff>
      <xdr:row>17</xdr:row>
      <xdr:rowOff>144781</xdr:rowOff>
    </xdr:from>
    <xdr:to>
      <xdr:col>16</xdr:col>
      <xdr:colOff>72390</xdr:colOff>
      <xdr:row>21</xdr:row>
      <xdr:rowOff>47626</xdr:rowOff>
    </xdr:to>
    <xdr:sp macro="" textlink="">
      <xdr:nvSpPr>
        <xdr:cNvPr id="9" name="角丸四角形吹き出し 5">
          <a:extLst>
            <a:ext uri="{FF2B5EF4-FFF2-40B4-BE49-F238E27FC236}">
              <a16:creationId xmlns:a16="http://schemas.microsoft.com/office/drawing/2014/main" id="{F8335D23-C0FD-4E13-BEF9-02D5B21021BC}"/>
            </a:ext>
          </a:extLst>
        </xdr:cNvPr>
        <xdr:cNvSpPr/>
      </xdr:nvSpPr>
      <xdr:spPr>
        <a:xfrm>
          <a:off x="10765154" y="4297681"/>
          <a:ext cx="2556511" cy="779145"/>
        </a:xfrm>
        <a:prstGeom prst="wedgeRoundRectCallout">
          <a:avLst>
            <a:gd name="adj1" fmla="val -192717"/>
            <a:gd name="adj2" fmla="val 99766"/>
            <a:gd name="adj3" fmla="val 16667"/>
          </a:avLst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①不課税対象、②課税対象税抜、③消費税は別掲のため、単価に含まれている場合は除外して計上のこと。</a:t>
          </a:r>
          <a:endParaRPr kumimoji="1" lang="en-US" altLang="ja-JP" sz="1100"/>
        </a:p>
      </xdr:txBody>
    </xdr:sp>
    <xdr:clientData fPrintsWithSheet="0"/>
  </xdr:twoCellAnchor>
  <xdr:twoCellAnchor>
    <xdr:from>
      <xdr:col>10</xdr:col>
      <xdr:colOff>483869</xdr:colOff>
      <xdr:row>27</xdr:row>
      <xdr:rowOff>74295</xdr:rowOff>
    </xdr:from>
    <xdr:to>
      <xdr:col>13</xdr:col>
      <xdr:colOff>510540</xdr:colOff>
      <xdr:row>29</xdr:row>
      <xdr:rowOff>215265</xdr:rowOff>
    </xdr:to>
    <xdr:sp macro="" textlink="">
      <xdr:nvSpPr>
        <xdr:cNvPr id="10" name="角丸四角形吹き出し 5">
          <a:extLst>
            <a:ext uri="{FF2B5EF4-FFF2-40B4-BE49-F238E27FC236}">
              <a16:creationId xmlns:a16="http://schemas.microsoft.com/office/drawing/2014/main" id="{A959035C-2D42-4EDF-86CD-A8C6D8ECFB2E}"/>
            </a:ext>
          </a:extLst>
        </xdr:cNvPr>
        <xdr:cNvSpPr/>
      </xdr:nvSpPr>
      <xdr:spPr>
        <a:xfrm>
          <a:off x="10504169" y="6417945"/>
          <a:ext cx="1493521" cy="579120"/>
        </a:xfrm>
        <a:prstGeom prst="wedgeRoundRectCallout">
          <a:avLst>
            <a:gd name="adj1" fmla="val -74683"/>
            <a:gd name="adj2" fmla="val -57382"/>
            <a:gd name="adj3" fmla="val 16667"/>
          </a:avLst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各社の旅費規程に基づき記載すること</a:t>
          </a:r>
          <a:endParaRPr kumimoji="1" lang="en-US" altLang="ja-JP" sz="1100"/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8</xdr:col>
      <xdr:colOff>605790</xdr:colOff>
      <xdr:row>36</xdr:row>
      <xdr:rowOff>135880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B3F3BFA-2068-487E-B1C6-00A8A624E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85800"/>
          <a:ext cx="5955030" cy="579754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</xdr:colOff>
      <xdr:row>36</xdr:row>
      <xdr:rowOff>97155</xdr:rowOff>
    </xdr:from>
    <xdr:to>
      <xdr:col>8</xdr:col>
      <xdr:colOff>598128</xdr:colOff>
      <xdr:row>70</xdr:row>
      <xdr:rowOff>1035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8C8B35F-9D6C-4FF3-A316-8073363D9B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" y="6269355"/>
          <a:ext cx="5474928" cy="5733180"/>
        </a:xfrm>
        <a:prstGeom prst="rect">
          <a:avLst/>
        </a:prstGeom>
      </xdr:spPr>
    </xdr:pic>
    <xdr:clientData/>
  </xdr:twoCellAnchor>
  <xdr:twoCellAnchor editAs="oneCell">
    <xdr:from>
      <xdr:col>9</xdr:col>
      <xdr:colOff>544830</xdr:colOff>
      <xdr:row>3</xdr:row>
      <xdr:rowOff>20955</xdr:rowOff>
    </xdr:from>
    <xdr:to>
      <xdr:col>20</xdr:col>
      <xdr:colOff>134467</xdr:colOff>
      <xdr:row>29</xdr:row>
      <xdr:rowOff>18493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32AA67C3-67CE-4E9B-A8C2-35CAE8891D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02680" y="535305"/>
          <a:ext cx="6287618" cy="4455238"/>
        </a:xfrm>
        <a:prstGeom prst="rect">
          <a:avLst/>
        </a:prstGeom>
      </xdr:spPr>
    </xdr:pic>
    <xdr:clientData/>
  </xdr:twoCellAnchor>
  <xdr:twoCellAnchor editAs="oneCell">
    <xdr:from>
      <xdr:col>10</xdr:col>
      <xdr:colOff>504825</xdr:colOff>
      <xdr:row>30</xdr:row>
      <xdr:rowOff>135255</xdr:rowOff>
    </xdr:from>
    <xdr:to>
      <xdr:col>17</xdr:col>
      <xdr:colOff>22390</xdr:colOff>
      <xdr:row>40</xdr:row>
      <xdr:rowOff>135041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8A350923-17C2-43CC-8B7E-35225A400E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00825" y="5278755"/>
          <a:ext cx="3780954" cy="1710476"/>
        </a:xfrm>
        <a:prstGeom prst="rect">
          <a:avLst/>
        </a:prstGeom>
      </xdr:spPr>
    </xdr:pic>
    <xdr:clientData/>
  </xdr:twoCellAnchor>
  <xdr:twoCellAnchor editAs="oneCell">
    <xdr:from>
      <xdr:col>9</xdr:col>
      <xdr:colOff>491490</xdr:colOff>
      <xdr:row>43</xdr:row>
      <xdr:rowOff>72390</xdr:rowOff>
    </xdr:from>
    <xdr:to>
      <xdr:col>20</xdr:col>
      <xdr:colOff>431604</xdr:colOff>
      <xdr:row>60</xdr:row>
      <xdr:rowOff>56788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A0F7222-8EAD-437E-BBE6-9AAE75D74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977890" y="7444740"/>
          <a:ext cx="6640000" cy="2902858"/>
        </a:xfrm>
        <a:prstGeom prst="rect">
          <a:avLst/>
        </a:prstGeom>
      </xdr:spPr>
    </xdr:pic>
    <xdr:clientData/>
  </xdr:twoCellAnchor>
  <xdr:twoCellAnchor>
    <xdr:from>
      <xdr:col>10</xdr:col>
      <xdr:colOff>278130</xdr:colOff>
      <xdr:row>15</xdr:row>
      <xdr:rowOff>26669</xdr:rowOff>
    </xdr:from>
    <xdr:to>
      <xdr:col>20</xdr:col>
      <xdr:colOff>64770</xdr:colOff>
      <xdr:row>16</xdr:row>
      <xdr:rowOff>104774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3EEA90E0-60FA-4C2E-8A42-79E928DF06D0}"/>
            </a:ext>
          </a:extLst>
        </xdr:cNvPr>
        <xdr:cNvSpPr/>
      </xdr:nvSpPr>
      <xdr:spPr>
        <a:xfrm>
          <a:off x="6545580" y="2598419"/>
          <a:ext cx="5882640" cy="249555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278130</xdr:colOff>
      <xdr:row>15</xdr:row>
      <xdr:rowOff>26669</xdr:rowOff>
    </xdr:from>
    <xdr:to>
      <xdr:col>20</xdr:col>
      <xdr:colOff>59055</xdr:colOff>
      <xdr:row>16</xdr:row>
      <xdr:rowOff>106679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82149BC-FD70-41EC-8307-6C69E7243272}"/>
            </a:ext>
          </a:extLst>
        </xdr:cNvPr>
        <xdr:cNvSpPr/>
      </xdr:nvSpPr>
      <xdr:spPr>
        <a:xfrm>
          <a:off x="6545580" y="2598419"/>
          <a:ext cx="5876925" cy="251460"/>
        </a:xfrm>
        <a:prstGeom prst="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323850</xdr:colOff>
      <xdr:row>30</xdr:row>
      <xdr:rowOff>152400</xdr:rowOff>
    </xdr:from>
    <xdr:to>
      <xdr:col>16</xdr:col>
      <xdr:colOff>478155</xdr:colOff>
      <xdr:row>32</xdr:row>
      <xdr:rowOff>114300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E18F47CB-D0AB-45C7-A290-54A3D6CB927C}"/>
            </a:ext>
          </a:extLst>
        </xdr:cNvPr>
        <xdr:cNvSpPr/>
      </xdr:nvSpPr>
      <xdr:spPr>
        <a:xfrm>
          <a:off x="9029700" y="5295900"/>
          <a:ext cx="1373505" cy="304800"/>
        </a:xfrm>
        <a:prstGeom prst="rect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323850</xdr:colOff>
      <xdr:row>30</xdr:row>
      <xdr:rowOff>152400</xdr:rowOff>
    </xdr:from>
    <xdr:to>
      <xdr:col>16</xdr:col>
      <xdr:colOff>478155</xdr:colOff>
      <xdr:row>32</xdr:row>
      <xdr:rowOff>114300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550DAB3-1092-451F-8D79-41E678B280F6}"/>
            </a:ext>
          </a:extLst>
        </xdr:cNvPr>
        <xdr:cNvSpPr/>
      </xdr:nvSpPr>
      <xdr:spPr>
        <a:xfrm>
          <a:off x="9029700" y="5295900"/>
          <a:ext cx="1373505" cy="304800"/>
        </a:xfrm>
        <a:prstGeom prst="rect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588645</xdr:colOff>
      <xdr:row>38</xdr:row>
      <xdr:rowOff>40005</xdr:rowOff>
    </xdr:from>
    <xdr:to>
      <xdr:col>16</xdr:col>
      <xdr:colOff>401955</xdr:colOff>
      <xdr:row>39</xdr:row>
      <xdr:rowOff>121921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70D91B9-649A-4386-A5AB-BBECF27C6562}"/>
            </a:ext>
          </a:extLst>
        </xdr:cNvPr>
        <xdr:cNvSpPr/>
      </xdr:nvSpPr>
      <xdr:spPr>
        <a:xfrm>
          <a:off x="9294495" y="6555105"/>
          <a:ext cx="1032510" cy="253366"/>
        </a:xfrm>
        <a:prstGeom prst="rect">
          <a:avLst/>
        </a:prstGeom>
        <a:noFill/>
        <a:ln>
          <a:solidFill>
            <a:schemeClr val="accent5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476250</xdr:colOff>
      <xdr:row>1</xdr:row>
      <xdr:rowOff>190500</xdr:rowOff>
    </xdr:from>
    <xdr:to>
      <xdr:col>17</xdr:col>
      <xdr:colOff>245189</xdr:colOff>
      <xdr:row>15</xdr:row>
      <xdr:rowOff>150495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1F1C17-9601-4C79-8FA6-5519651DA6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438150"/>
          <a:ext cx="5249624" cy="3726180"/>
        </a:xfrm>
        <a:prstGeom prst="rect">
          <a:avLst/>
        </a:prstGeom>
      </xdr:spPr>
    </xdr:pic>
    <xdr:clientData/>
  </xdr:twoCellAnchor>
  <xdr:twoCellAnchor>
    <xdr:from>
      <xdr:col>1</xdr:col>
      <xdr:colOff>257175</xdr:colOff>
      <xdr:row>21</xdr:row>
      <xdr:rowOff>55245</xdr:rowOff>
    </xdr:from>
    <xdr:to>
      <xdr:col>2</xdr:col>
      <xdr:colOff>38101</xdr:colOff>
      <xdr:row>22</xdr:row>
      <xdr:rowOff>179070</xdr:rowOff>
    </xdr:to>
    <xdr:sp macro="" textlink="">
      <xdr:nvSpPr>
        <xdr:cNvPr id="3" name="角丸四角形吹き出し 5">
          <a:extLst>
            <a:ext uri="{FF2B5EF4-FFF2-40B4-BE49-F238E27FC236}">
              <a16:creationId xmlns:a16="http://schemas.microsoft.com/office/drawing/2014/main" id="{D60D0071-62AA-4EB0-AB13-71362313C91B}"/>
            </a:ext>
          </a:extLst>
        </xdr:cNvPr>
        <xdr:cNvSpPr/>
      </xdr:nvSpPr>
      <xdr:spPr>
        <a:xfrm>
          <a:off x="581025" y="4951095"/>
          <a:ext cx="1885951" cy="371475"/>
        </a:xfrm>
        <a:prstGeom prst="wedgeRoundRectCallout">
          <a:avLst>
            <a:gd name="adj1" fmla="val -44738"/>
            <a:gd name="adj2" fmla="val -120139"/>
            <a:gd name="adj3" fmla="val 16667"/>
          </a:avLst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売上原価の額を入力する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/>
        </a:p>
      </xdr:txBody>
    </xdr:sp>
    <xdr:clientData fPrintsWithSheet="0"/>
  </xdr:twoCellAnchor>
  <xdr:twoCellAnchor>
    <xdr:from>
      <xdr:col>0</xdr:col>
      <xdr:colOff>281940</xdr:colOff>
      <xdr:row>16</xdr:row>
      <xdr:rowOff>64770</xdr:rowOff>
    </xdr:from>
    <xdr:to>
      <xdr:col>1</xdr:col>
      <xdr:colOff>1849756</xdr:colOff>
      <xdr:row>17</xdr:row>
      <xdr:rowOff>207645</xdr:rowOff>
    </xdr:to>
    <xdr:sp macro="" textlink="">
      <xdr:nvSpPr>
        <xdr:cNvPr id="4" name="角丸四角形吹き出し 5">
          <a:extLst>
            <a:ext uri="{FF2B5EF4-FFF2-40B4-BE49-F238E27FC236}">
              <a16:creationId xmlns:a16="http://schemas.microsoft.com/office/drawing/2014/main" id="{C8186518-4B47-4806-BDBF-4738BE40F0D3}"/>
            </a:ext>
          </a:extLst>
        </xdr:cNvPr>
        <xdr:cNvSpPr/>
      </xdr:nvSpPr>
      <xdr:spPr>
        <a:xfrm>
          <a:off x="281940" y="4312920"/>
          <a:ext cx="1891666" cy="390525"/>
        </a:xfrm>
        <a:prstGeom prst="wedgeRoundRectCallout">
          <a:avLst>
            <a:gd name="adj1" fmla="val -11266"/>
            <a:gd name="adj2" fmla="val 193105"/>
            <a:gd name="adj3" fmla="val 16667"/>
          </a:avLst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一般管理費の額を入力する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/>
        </a:p>
      </xdr:txBody>
    </xdr:sp>
    <xdr:clientData fPrintsWithSheet="0"/>
  </xdr:twoCellAnchor>
  <xdr:twoCellAnchor>
    <xdr:from>
      <xdr:col>3</xdr:col>
      <xdr:colOff>504825</xdr:colOff>
      <xdr:row>26</xdr:row>
      <xdr:rowOff>34290</xdr:rowOff>
    </xdr:from>
    <xdr:to>
      <xdr:col>7</xdr:col>
      <xdr:colOff>558165</xdr:colOff>
      <xdr:row>27</xdr:row>
      <xdr:rowOff>135255</xdr:rowOff>
    </xdr:to>
    <xdr:sp macro="" textlink="">
      <xdr:nvSpPr>
        <xdr:cNvPr id="5" name="角丸四角形吹き出し 5">
          <a:extLst>
            <a:ext uri="{FF2B5EF4-FFF2-40B4-BE49-F238E27FC236}">
              <a16:creationId xmlns:a16="http://schemas.microsoft.com/office/drawing/2014/main" id="{39706B24-DFCE-4762-9126-6BAFC13AE138}"/>
            </a:ext>
          </a:extLst>
        </xdr:cNvPr>
        <xdr:cNvSpPr/>
      </xdr:nvSpPr>
      <xdr:spPr>
        <a:xfrm>
          <a:off x="3371850" y="6168390"/>
          <a:ext cx="2215515" cy="348615"/>
        </a:xfrm>
        <a:prstGeom prst="wedgeRoundRectCallout">
          <a:avLst>
            <a:gd name="adj1" fmla="val -33598"/>
            <a:gd name="adj2" fmla="val -131189"/>
            <a:gd name="adj3" fmla="val 16667"/>
          </a:avLst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比較後、決定した率を記入する。</a:t>
          </a:r>
          <a:endParaRPr kumimoji="1" lang="en-US" altLang="ja-JP" sz="1100"/>
        </a:p>
      </xdr:txBody>
    </xdr:sp>
    <xdr:clientData fPrintsWithSheet="0"/>
  </xdr:twoCellAnchor>
  <xdr:twoCellAnchor>
    <xdr:from>
      <xdr:col>0</xdr:col>
      <xdr:colOff>255269</xdr:colOff>
      <xdr:row>11</xdr:row>
      <xdr:rowOff>133350</xdr:rowOff>
    </xdr:from>
    <xdr:to>
      <xdr:col>1</xdr:col>
      <xdr:colOff>2080259</xdr:colOff>
      <xdr:row>13</xdr:row>
      <xdr:rowOff>20955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77F9F206-DE54-44CD-ACF5-D75370A3EC43}"/>
            </a:ext>
          </a:extLst>
        </xdr:cNvPr>
        <xdr:cNvSpPr/>
      </xdr:nvSpPr>
      <xdr:spPr>
        <a:xfrm>
          <a:off x="255269" y="3143250"/>
          <a:ext cx="2148840" cy="382905"/>
        </a:xfrm>
        <a:prstGeom prst="wedgeRoundRectCallout">
          <a:avLst>
            <a:gd name="adj1" fmla="val 31996"/>
            <a:gd name="adj2" fmla="val 105586"/>
            <a:gd name="adj3" fmla="val 16667"/>
          </a:avLst>
        </a:prstGeom>
        <a:solidFill>
          <a:sysClr val="window" lastClr="FFFFFF"/>
        </a:solidFill>
        <a:ln>
          <a:solidFill>
            <a:schemeClr val="accent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必要な算式があれば記載する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/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&#23455;&#32318;&#22577;&#21578;&#26360;\&#19978;&#30000;&#24066;\&#19978;&#30000;&#24066;&#20869;&#35379;.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My%20Documents\&#21402;&#29983;&#30465;&#35576;&#32076;&#36027;\&#30333;&#27827;&#21402;&#29983;&#30465;&#35576;&#32076;&#36027;H1304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windows\TEMP\&#20869;&#35379;&#26360;&#24335;&#65381;&#19977;&#3103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0732-MKSERVER\mk1\pro\&#29983;&#27963;&#29872;&#22659;\TK12-706&#65288;&#39640;&#26494;&#65289;\&#39640;&#26494;&#25972;&#20633;&#35336;&#30011;&#26360;\&#65298;&#65289;&#65297;&#65299;&#65289;&#20107;&#26989;&#36027;&#20869;&#35379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0043\&#12522;&#12473;&#12463;&#20849;&#26377;part2\&#24179;&#22618;&#20107;&#26696;0.7.1.26&#25552;&#20986;&#26360;&#39006;\Documents%20and%20Settings\&#24196;&#21496;\Local%20Settings\Temporary%20Internet%20Files\Content.IE5\PSWZPHOD\&#35079;&#21512;&#21336;&#20385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20869;&#35379;&#26360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ZAWA\G_DRIVE\&#65436;&#65392;&#65420;&#65439;&#65435;&#34920;&#35336;&#31639;\&#26411;&#30410;\&#26032;&#38283;&#22243;&#22320;\&#26032;&#38283;&#35373;&#35336;&#26360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3567;&#28580;\&#65319;_DRIVE\&#65436;&#65392;&#65420;&#65439;&#65435;&#34920;&#35336;&#31639;\&#26411;&#30410;\&#26032;&#38283;&#22243;&#22320;\&#26032;&#38283;&#35373;&#35336;&#2636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&#6529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v01\&#32207;&#21512;&#29872;&#22659;&#25919;&#31574;&#23616;\fs02\1aa\mailTmp\2007_7\&#22806;&#22269;&#26053;&#36027;&#23455;&#38555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My%20Documents\&#25480;&#29987;&#29031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OA096\&#26368;&#19978;\&#22826;&#30000;\12&#24180;&#30003;&#35531;\&#33615;&#21407;FD\H12&#30003;&#35531;\&#35519;&#26360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5480;&#29987;&#29031;&#6529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Home\&#21476;&#37324;&#35373;&#35336;\&#37202;&#20117;&#26681;&#35199;&#23567;&#23376;&#20379;&#65433;&#65392;&#65425;\&#37202;&#20117;&#26681;&#35199;&#23567;&#12371;&#12393;&#12418;&#65433;&#65392;&#65425;&#20869;&#35379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v01\&#32207;&#21512;&#29872;&#22659;&#25919;&#31574;&#23616;\FS03\Temporary%20Internet%20Files\Temporary%20Internet%20Files\Content.Outlook\JLVNZIRN\&#12304;&#22269;&#29872;&#30740;&#12305;H20&#31309;&#31639;&#12304;&#27096;&#24335;&#65315;&#65292;&#65316;&#27096;&#24335;&#65298;&#65374;&#65304;&#12305;&#65288;&#26408;&#24161;&#65289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gawara\c\WINDOWS\TEMP\&#35373;&#20633;&#20869;&#35379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d0043\&#12487;&#12473;&#12463;&#12488;&#12483;&#12503;\Documents%20and%20Settings\NISHIY03\&#12487;&#12473;&#12463;&#12488;&#12483;&#12503;\&#35211;&#31309;\01&#32722;&#24535;&#37326;&#29872;&#22659;&#35519;&#26619;\&#32722;&#24535;&#37326;\H160216\&#35211;&#31309;\&#34276;&#38263;&#27096;&#12424;&#12426;&#21463;&#38936;&#65288;H160129&#65289;\&#24179;&#25104;15&#24180;&#24230;&#12288;&#24179;&#22618;&#12289;&#23506;&#24029;&#29872;&#22659;&#35519;&#26619;&#35211;&#31309;&#65288;&#31070;&#25144;&#35069;&#37628;&#65289;&#34276;&#38263;&#25913;&#27491;&#65288;GCMS&#65289;0312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v01\&#32207;&#21512;&#29872;&#22659;&#25919;&#31574;&#23616;\FS03\&#32207;&#21512;&#29872;&#22659;&#25919;&#31574;&#23616;\DATA\&#29872;&#22659;&#30740;&#31350;&#25216;&#34899;&#23460;\&#20107;&#26989;&#12521;&#12452;&#12531;\&#25512;&#36914;&#36027;\&#9734;&#22320;&#29699;&#12539;&#25216;&#34899;&#25512;&#36914;&#36027;&#32113;&#21512;\&#23455;&#34892;&#21332;&#35696;&#36039;&#26009;091210\&#31309;&#31639;&#36039;&#26009;&#20381;&#38972;&#19968;&#24335;\&#9325;&#12304;&#35352;&#20837;&#20363;&#12305;&#27096;&#24335;1&#65374;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sv01\&#32207;&#21512;&#29872;&#22659;&#25919;&#31574;&#23616;\fs03\&#32207;&#21512;&#29872;&#22659;&#25919;&#31574;&#23616;\DATA\&#29872;&#22659;&#30740;&#31350;&#25216;&#34899;&#23460;\&#20107;&#26989;&#12521;&#12452;&#12531;\&#22996;&#35351;&#12539;&#35531;&#36000;&#22865;&#32004;\&#25285;&#24403;&#32773;&#12408;&#12398;&#20107;&#21209;&#36899;&#32097;\H20&#24180;&#24230;\&#25512;&#36914;&#36027;\&#65288;&#21442;&#32771;&#65289;&#30740;&#35519;&#23460;\2008&#24180;4&#26376;23&#26085;&#36865;&#20184;&#12501;&#12449;&#12452;&#12523;\&#21442;&#32771;&#65288;&#65320;&#65297;&#65305;&#65289;\H19&#35211;&#31309;&#20381;&#38972;&#12398;&#12501;&#12449;&#12452;&#12523;\&#35211;&#31309;&#26360;&#20869;&#3537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5079;&#21512;&#21336;&#20385;1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k_nas\sk_pro\&#12496;&#12483;&#12463;&#12450;&#12483;&#12503;\13&#24180;&#12496;&#12483;&#12463;\&#26368;&#32066;\&#23436;&#20102;&#29289;&#20214;\H&#65297;&#65299;&#20869;&#35379;&#26360;&#27096;&#24335;\&#30707;&#24059;&#23567;&#23398;&#26657;&#65418;&#65439;&#65431;&#65421;&#65439;&#65391;&#65412;&#25913;&#20462;&#24037;&#20107;(&#37329;&#20837;&#12426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UTOMANS\&#12522;&#12469;&#12452;&#12463;&#12523;\&#20491;&#20154;&#20849;&#26377;&#12501;&#12449;&#12452;&#12523;\&#23776;&#20803;%20&#21213;&#21033;\02)%20&#22269;&#24235;&#35036;&#21161;&#37329;\01)&#35036;&#21161;&#37329;&#30003;&#35531;&#26360;\&#30003;)&#20013;&#27161;&#27941;(&#21271;&#28023;&#36947;)\H13\&#65298;&#27425;&#35036;&#27491;&#20998;\&#35036;&#30003;&#20013;13&#36024;&#20184;2_2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98-aoyagi\e\&#31038;&#23429;&#65423;&#65400;&#654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厚生省諸経費計算書"/>
      <sheetName val="厚生省諸経費計算書 (2)"/>
      <sheetName val="起債用諸経費計算書 "/>
    </sheetNames>
    <sheetDataSet>
      <sheetData sheetId="0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**"/>
      <sheetName val="表紙"/>
      <sheetName val="建築主体"/>
      <sheetName val="外構"/>
      <sheetName val="三社見本"/>
      <sheetName val="三社ｼｰﾄ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千円単位"/>
      <sheetName val="整備計画書事業費内訳"/>
      <sheetName val="工事設計書頭紙"/>
      <sheetName val="場内造成"/>
      <sheetName val="しゃ水設備工"/>
      <sheetName val="雨水等集排水"/>
      <sheetName val="保有水等集水設備"/>
      <sheetName val="発生ｶﾞｽ対策設備"/>
      <sheetName val="道路設備工"/>
      <sheetName val="仮設道路"/>
      <sheetName val="撤去工"/>
      <sheetName val="モニタリング設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"/>
    </sheetNames>
    <definedNames>
      <definedName name="キャンセル"/>
      <definedName name="スイッチ"/>
      <definedName name="スイッチ入力"/>
      <definedName name="労務費キャンセル"/>
    </defined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内訳書"/>
    </sheetNames>
    <definedNames>
      <definedName name="コントロｰ・"/>
      <definedName name="項目選択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設計書"/>
      <sheetName val="屋外附帯"/>
      <sheetName val="総括_建築"/>
      <sheetName val="代価_建築"/>
      <sheetName val="総括_外構"/>
      <sheetName val="代価_外構"/>
      <sheetName val="見積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１"/>
    </sheetNames>
    <definedNames>
      <definedName name="機種"/>
      <definedName name="光束"/>
      <definedName name="指数"/>
      <definedName name="指数コｰド"/>
      <definedName name="成績"/>
    </definedNames>
    <sheetDataSet>
      <sheetData sheetId="0"/>
      <sheetData sheetId="1">
        <row r="4">
          <cell r="B4">
            <v>0.28000000000000003</v>
          </cell>
          <cell r="C4">
            <v>0.28000000000000003</v>
          </cell>
          <cell r="D4">
            <v>0.31</v>
          </cell>
          <cell r="E4">
            <v>0.31</v>
          </cell>
          <cell r="F4">
            <v>0.31</v>
          </cell>
          <cell r="G4">
            <v>0.28999999999999998</v>
          </cell>
          <cell r="H4">
            <v>0.28999999999999998</v>
          </cell>
          <cell r="I4">
            <v>0.31</v>
          </cell>
          <cell r="J4">
            <v>0.31</v>
          </cell>
          <cell r="K4">
            <v>0.36</v>
          </cell>
          <cell r="L4">
            <v>0.31</v>
          </cell>
          <cell r="M4">
            <v>0.31</v>
          </cell>
          <cell r="N4">
            <v>0.36</v>
          </cell>
          <cell r="O4">
            <v>0.34</v>
          </cell>
          <cell r="P4">
            <v>0.34</v>
          </cell>
          <cell r="Q4">
            <v>0.24</v>
          </cell>
          <cell r="R4">
            <v>0.3</v>
          </cell>
          <cell r="S4">
            <v>0.22</v>
          </cell>
          <cell r="T4">
            <v>0.31</v>
          </cell>
          <cell r="U4">
            <v>0.25</v>
          </cell>
          <cell r="V4">
            <v>0.27</v>
          </cell>
          <cell r="W4">
            <v>0.27</v>
          </cell>
          <cell r="X4">
            <v>0.23</v>
          </cell>
          <cell r="Y4">
            <v>0.26</v>
          </cell>
          <cell r="Z4">
            <v>0.26</v>
          </cell>
          <cell r="AA4">
            <v>0.23</v>
          </cell>
          <cell r="AB4">
            <v>0.22</v>
          </cell>
          <cell r="AC4">
            <v>0.21</v>
          </cell>
          <cell r="AD4">
            <v>0.34</v>
          </cell>
          <cell r="AE4">
            <v>0.33</v>
          </cell>
          <cell r="AF4">
            <v>0.34</v>
          </cell>
          <cell r="AG4">
            <v>0.34</v>
          </cell>
          <cell r="AH4">
            <v>0.33</v>
          </cell>
          <cell r="AI4">
            <v>0.32</v>
          </cell>
          <cell r="AJ4">
            <v>0.28000000000000003</v>
          </cell>
          <cell r="AK4">
            <v>0.28999999999999998</v>
          </cell>
          <cell r="AL4">
            <v>0.3</v>
          </cell>
          <cell r="AM4">
            <v>0.3</v>
          </cell>
          <cell r="AN4">
            <v>0.2</v>
          </cell>
          <cell r="AO4">
            <v>0.2</v>
          </cell>
          <cell r="AP4">
            <v>0.25</v>
          </cell>
          <cell r="AQ4">
            <v>0.27</v>
          </cell>
          <cell r="AR4">
            <v>0.21</v>
          </cell>
          <cell r="AS4">
            <v>0.21</v>
          </cell>
          <cell r="AT4">
            <v>0.22</v>
          </cell>
          <cell r="AU4">
            <v>0.22</v>
          </cell>
          <cell r="AV4">
            <v>0.22</v>
          </cell>
          <cell r="AW4">
            <v>0.22</v>
          </cell>
          <cell r="AX4">
            <v>0.33</v>
          </cell>
          <cell r="AY4">
            <v>0.33</v>
          </cell>
          <cell r="AZ4">
            <v>0.33</v>
          </cell>
          <cell r="BA4">
            <v>0.33</v>
          </cell>
          <cell r="BB4">
            <v>0.32</v>
          </cell>
          <cell r="BC4">
            <v>0.3</v>
          </cell>
          <cell r="BD4">
            <v>0.3</v>
          </cell>
          <cell r="BE4">
            <v>0.28999999999999998</v>
          </cell>
          <cell r="BF4">
            <v>0.33</v>
          </cell>
          <cell r="BG4">
            <v>0.33</v>
          </cell>
        </row>
        <row r="5">
          <cell r="B5">
            <v>0.35</v>
          </cell>
          <cell r="C5">
            <v>0.35</v>
          </cell>
          <cell r="D5">
            <v>0.39</v>
          </cell>
          <cell r="E5">
            <v>0.39</v>
          </cell>
          <cell r="F5">
            <v>0.39</v>
          </cell>
          <cell r="G5">
            <v>0.36</v>
          </cell>
          <cell r="H5">
            <v>0.36</v>
          </cell>
          <cell r="I5">
            <v>0.4</v>
          </cell>
          <cell r="J5">
            <v>0.4</v>
          </cell>
          <cell r="K5">
            <v>0.46</v>
          </cell>
          <cell r="L5">
            <v>0.4</v>
          </cell>
          <cell r="M5">
            <v>0.4</v>
          </cell>
          <cell r="N5">
            <v>0.46</v>
          </cell>
          <cell r="O5">
            <v>0.42</v>
          </cell>
          <cell r="P5">
            <v>0.41</v>
          </cell>
          <cell r="Q5">
            <v>0.28000000000000003</v>
          </cell>
          <cell r="R5">
            <v>0.35</v>
          </cell>
          <cell r="S5">
            <v>0.28000000000000003</v>
          </cell>
          <cell r="T5">
            <v>0.38</v>
          </cell>
          <cell r="U5">
            <v>0.32</v>
          </cell>
          <cell r="V5">
            <v>0.32</v>
          </cell>
          <cell r="W5">
            <v>0.34</v>
          </cell>
          <cell r="X5">
            <v>0.28000000000000003</v>
          </cell>
          <cell r="Y5">
            <v>0.32</v>
          </cell>
          <cell r="Z5">
            <v>0.33</v>
          </cell>
          <cell r="AA5">
            <v>0.28000000000000003</v>
          </cell>
          <cell r="AB5">
            <v>0.27</v>
          </cell>
          <cell r="AC5">
            <v>0.26</v>
          </cell>
          <cell r="AD5">
            <v>0.41</v>
          </cell>
          <cell r="AE5">
            <v>0.42</v>
          </cell>
          <cell r="AF5">
            <v>0.41</v>
          </cell>
          <cell r="AG5">
            <v>0.4</v>
          </cell>
          <cell r="AH5">
            <v>0.4</v>
          </cell>
          <cell r="AI5">
            <v>0.38</v>
          </cell>
          <cell r="AJ5">
            <v>0.32</v>
          </cell>
          <cell r="AK5">
            <v>0.35</v>
          </cell>
          <cell r="AL5">
            <v>0.38</v>
          </cell>
          <cell r="AM5">
            <v>0.37</v>
          </cell>
          <cell r="AN5">
            <v>0.24</v>
          </cell>
          <cell r="AO5">
            <v>0.25</v>
          </cell>
          <cell r="AP5">
            <v>0.3</v>
          </cell>
          <cell r="AQ5">
            <v>0.32</v>
          </cell>
          <cell r="AR5">
            <v>0.26</v>
          </cell>
          <cell r="AS5">
            <v>0.26</v>
          </cell>
          <cell r="AT5">
            <v>0.26</v>
          </cell>
          <cell r="AU5">
            <v>0.26</v>
          </cell>
          <cell r="AV5">
            <v>0.26</v>
          </cell>
          <cell r="AW5">
            <v>0.26</v>
          </cell>
          <cell r="AX5">
            <v>0.41</v>
          </cell>
          <cell r="AY5">
            <v>0.41</v>
          </cell>
          <cell r="AZ5">
            <v>0.41</v>
          </cell>
          <cell r="BA5">
            <v>0.41</v>
          </cell>
          <cell r="BB5">
            <v>0.39</v>
          </cell>
          <cell r="BC5">
            <v>0.36</v>
          </cell>
          <cell r="BD5">
            <v>0.35</v>
          </cell>
          <cell r="BE5">
            <v>0.34</v>
          </cell>
          <cell r="BF5">
            <v>0.39</v>
          </cell>
          <cell r="BG5">
            <v>0.38</v>
          </cell>
        </row>
        <row r="6">
          <cell r="B6">
            <v>0.4</v>
          </cell>
          <cell r="C6">
            <v>0.4</v>
          </cell>
          <cell r="D6">
            <v>0.44</v>
          </cell>
          <cell r="E6">
            <v>0.44</v>
          </cell>
          <cell r="F6">
            <v>0.44</v>
          </cell>
          <cell r="G6">
            <v>0.41</v>
          </cell>
          <cell r="H6">
            <v>0.41</v>
          </cell>
          <cell r="I6">
            <v>0.44</v>
          </cell>
          <cell r="J6">
            <v>0.44</v>
          </cell>
          <cell r="K6">
            <v>0.52</v>
          </cell>
          <cell r="L6">
            <v>0.44</v>
          </cell>
          <cell r="M6">
            <v>0.44</v>
          </cell>
          <cell r="N6">
            <v>0.52</v>
          </cell>
          <cell r="O6">
            <v>0.48</v>
          </cell>
          <cell r="P6">
            <v>0.48</v>
          </cell>
          <cell r="Q6">
            <v>0.32</v>
          </cell>
          <cell r="R6">
            <v>0.4</v>
          </cell>
          <cell r="S6">
            <v>0.31</v>
          </cell>
          <cell r="T6">
            <v>0.41</v>
          </cell>
          <cell r="U6">
            <v>0.36</v>
          </cell>
          <cell r="V6">
            <v>0.37</v>
          </cell>
          <cell r="W6">
            <v>0.38</v>
          </cell>
          <cell r="X6">
            <v>0.3</v>
          </cell>
          <cell r="Y6">
            <v>0.36</v>
          </cell>
          <cell r="Z6">
            <v>0.37</v>
          </cell>
          <cell r="AA6">
            <v>0.3</v>
          </cell>
          <cell r="AB6">
            <v>0.3</v>
          </cell>
          <cell r="AC6">
            <v>0.28999999999999998</v>
          </cell>
          <cell r="AD6">
            <v>0.46</v>
          </cell>
          <cell r="AE6">
            <v>0.47</v>
          </cell>
          <cell r="AF6">
            <v>0.45</v>
          </cell>
          <cell r="AG6">
            <v>0.44</v>
          </cell>
          <cell r="AH6">
            <v>0.44</v>
          </cell>
          <cell r="AI6">
            <v>0.42</v>
          </cell>
          <cell r="AJ6">
            <v>0.36</v>
          </cell>
          <cell r="AK6">
            <v>0.38</v>
          </cell>
          <cell r="AL6">
            <v>0.42</v>
          </cell>
          <cell r="AM6">
            <v>0.41</v>
          </cell>
          <cell r="AN6">
            <v>0.27</v>
          </cell>
          <cell r="AO6">
            <v>0.28000000000000003</v>
          </cell>
          <cell r="AP6">
            <v>0.33</v>
          </cell>
          <cell r="AQ6">
            <v>0.35</v>
          </cell>
          <cell r="AR6">
            <v>0.28999999999999998</v>
          </cell>
          <cell r="AS6">
            <v>0.28999999999999998</v>
          </cell>
          <cell r="AT6">
            <v>0.3</v>
          </cell>
          <cell r="AU6">
            <v>0.3</v>
          </cell>
          <cell r="AV6">
            <v>0.3</v>
          </cell>
          <cell r="AW6">
            <v>0.3</v>
          </cell>
          <cell r="AX6">
            <v>0.46</v>
          </cell>
          <cell r="AY6">
            <v>0.46</v>
          </cell>
          <cell r="AZ6">
            <v>0.46</v>
          </cell>
          <cell r="BA6">
            <v>0.46</v>
          </cell>
          <cell r="BB6">
            <v>0.42</v>
          </cell>
          <cell r="BC6">
            <v>0.41</v>
          </cell>
          <cell r="BD6">
            <v>0.39</v>
          </cell>
          <cell r="BE6">
            <v>0.39</v>
          </cell>
          <cell r="BF6">
            <v>0.44</v>
          </cell>
          <cell r="BG6">
            <v>0.43</v>
          </cell>
        </row>
        <row r="7">
          <cell r="B7">
            <v>0.44</v>
          </cell>
          <cell r="C7">
            <v>0.45</v>
          </cell>
          <cell r="D7">
            <v>0.5</v>
          </cell>
          <cell r="E7">
            <v>0.5</v>
          </cell>
          <cell r="F7">
            <v>0.5</v>
          </cell>
          <cell r="G7">
            <v>0.45</v>
          </cell>
          <cell r="H7">
            <v>0.45</v>
          </cell>
          <cell r="I7">
            <v>0.5</v>
          </cell>
          <cell r="J7">
            <v>0.5</v>
          </cell>
          <cell r="K7">
            <v>0.57999999999999996</v>
          </cell>
          <cell r="L7">
            <v>0.5</v>
          </cell>
          <cell r="M7">
            <v>0.5</v>
          </cell>
          <cell r="N7">
            <v>0.57999999999999996</v>
          </cell>
          <cell r="O7">
            <v>0.54</v>
          </cell>
          <cell r="P7">
            <v>0.54</v>
          </cell>
          <cell r="Q7">
            <v>0.37</v>
          </cell>
          <cell r="R7">
            <v>0.45</v>
          </cell>
          <cell r="S7">
            <v>0.34</v>
          </cell>
          <cell r="T7">
            <v>0.45</v>
          </cell>
          <cell r="U7">
            <v>0.4</v>
          </cell>
          <cell r="V7">
            <v>0.39</v>
          </cell>
          <cell r="W7">
            <v>0.42</v>
          </cell>
          <cell r="X7">
            <v>0.33</v>
          </cell>
          <cell r="Y7">
            <v>0.38</v>
          </cell>
          <cell r="Z7">
            <v>0.41</v>
          </cell>
          <cell r="AA7">
            <v>0.32</v>
          </cell>
          <cell r="AB7">
            <v>0.34</v>
          </cell>
          <cell r="AC7">
            <v>0.32</v>
          </cell>
          <cell r="AD7">
            <v>0.54</v>
          </cell>
          <cell r="AE7">
            <v>0.52</v>
          </cell>
          <cell r="AF7">
            <v>0.48</v>
          </cell>
          <cell r="AG7">
            <v>0.48</v>
          </cell>
          <cell r="AH7">
            <v>0.47</v>
          </cell>
          <cell r="AI7">
            <v>0.45</v>
          </cell>
          <cell r="AJ7">
            <v>0.4</v>
          </cell>
          <cell r="AK7">
            <v>0.41</v>
          </cell>
          <cell r="AL7">
            <v>0.47</v>
          </cell>
          <cell r="AM7">
            <v>0.46</v>
          </cell>
          <cell r="AN7">
            <v>0.3</v>
          </cell>
          <cell r="AO7">
            <v>0.31</v>
          </cell>
          <cell r="AP7">
            <v>0.36</v>
          </cell>
          <cell r="AQ7">
            <v>0.38</v>
          </cell>
          <cell r="AR7">
            <v>0.32</v>
          </cell>
          <cell r="AS7">
            <v>0.33</v>
          </cell>
          <cell r="AT7">
            <v>0.34</v>
          </cell>
          <cell r="AU7">
            <v>0.34</v>
          </cell>
          <cell r="AV7">
            <v>0.34</v>
          </cell>
          <cell r="AW7">
            <v>0.34</v>
          </cell>
          <cell r="AX7">
            <v>0.51</v>
          </cell>
          <cell r="AY7">
            <v>0.51</v>
          </cell>
          <cell r="AZ7">
            <v>0.51</v>
          </cell>
          <cell r="BA7">
            <v>0.51</v>
          </cell>
          <cell r="BB7">
            <v>0.45</v>
          </cell>
          <cell r="BC7">
            <v>0.45</v>
          </cell>
          <cell r="BD7">
            <v>0.42</v>
          </cell>
          <cell r="BE7">
            <v>0.43</v>
          </cell>
          <cell r="BF7">
            <v>0.49</v>
          </cell>
          <cell r="BG7">
            <v>0.48</v>
          </cell>
        </row>
        <row r="8">
          <cell r="B8">
            <v>0.48</v>
          </cell>
          <cell r="C8">
            <v>0.48</v>
          </cell>
          <cell r="D8">
            <v>0.54</v>
          </cell>
          <cell r="E8">
            <v>0.54</v>
          </cell>
          <cell r="F8">
            <v>0.54</v>
          </cell>
          <cell r="G8">
            <v>0.5</v>
          </cell>
          <cell r="H8">
            <v>0.5</v>
          </cell>
          <cell r="I8">
            <v>0.54</v>
          </cell>
          <cell r="J8">
            <v>0.54</v>
          </cell>
          <cell r="K8">
            <v>0.63</v>
          </cell>
          <cell r="L8">
            <v>0.54</v>
          </cell>
          <cell r="M8">
            <v>0.54</v>
          </cell>
          <cell r="N8">
            <v>0.63</v>
          </cell>
          <cell r="O8">
            <v>0.57999999999999996</v>
          </cell>
          <cell r="P8">
            <v>0.57999999999999996</v>
          </cell>
          <cell r="Q8">
            <v>0.39</v>
          </cell>
          <cell r="R8">
            <v>0.47</v>
          </cell>
          <cell r="S8">
            <v>0.36</v>
          </cell>
          <cell r="T8">
            <v>0.48</v>
          </cell>
          <cell r="U8">
            <v>0.43</v>
          </cell>
          <cell r="V8">
            <v>0.42</v>
          </cell>
          <cell r="W8">
            <v>0.45</v>
          </cell>
          <cell r="X8">
            <v>0.35</v>
          </cell>
          <cell r="Y8">
            <v>0.41</v>
          </cell>
          <cell r="Z8">
            <v>0.44</v>
          </cell>
          <cell r="AA8">
            <v>0.34</v>
          </cell>
          <cell r="AB8">
            <v>0.36</v>
          </cell>
          <cell r="AC8">
            <v>0.34</v>
          </cell>
          <cell r="AD8">
            <v>0.57999999999999996</v>
          </cell>
          <cell r="AE8">
            <v>0.56000000000000005</v>
          </cell>
          <cell r="AF8">
            <v>0.5</v>
          </cell>
          <cell r="AG8">
            <v>0.5</v>
          </cell>
          <cell r="AH8">
            <v>0.5</v>
          </cell>
          <cell r="AI8">
            <v>0.47</v>
          </cell>
          <cell r="AJ8">
            <v>0.42</v>
          </cell>
          <cell r="AK8">
            <v>0.43</v>
          </cell>
          <cell r="AL8">
            <v>0.5</v>
          </cell>
          <cell r="AM8">
            <v>0.49</v>
          </cell>
          <cell r="AN8">
            <v>0.32</v>
          </cell>
          <cell r="AO8">
            <v>0.33</v>
          </cell>
          <cell r="AP8">
            <v>0.38</v>
          </cell>
          <cell r="AQ8">
            <v>0.4</v>
          </cell>
          <cell r="AR8">
            <v>0.34</v>
          </cell>
          <cell r="AS8">
            <v>0.36</v>
          </cell>
          <cell r="AT8">
            <v>0.37</v>
          </cell>
          <cell r="AU8">
            <v>0.37</v>
          </cell>
          <cell r="AV8">
            <v>0.37</v>
          </cell>
          <cell r="AW8">
            <v>0.37</v>
          </cell>
          <cell r="AX8">
            <v>0.54</v>
          </cell>
          <cell r="AY8">
            <v>0.54</v>
          </cell>
          <cell r="AZ8">
            <v>0.54</v>
          </cell>
          <cell r="BA8">
            <v>0.54</v>
          </cell>
          <cell r="BB8">
            <v>0.48</v>
          </cell>
          <cell r="BC8">
            <v>0.48</v>
          </cell>
          <cell r="BD8">
            <v>0.45</v>
          </cell>
          <cell r="BE8">
            <v>0.45</v>
          </cell>
          <cell r="BF8">
            <v>0.52</v>
          </cell>
          <cell r="BG8">
            <v>0.51</v>
          </cell>
        </row>
        <row r="9">
          <cell r="B9">
            <v>0.54</v>
          </cell>
          <cell r="C9">
            <v>0.55000000000000004</v>
          </cell>
          <cell r="D9">
            <v>0.59</v>
          </cell>
          <cell r="E9">
            <v>0.59</v>
          </cell>
          <cell r="F9">
            <v>0.59</v>
          </cell>
          <cell r="G9">
            <v>0.55000000000000004</v>
          </cell>
          <cell r="H9">
            <v>0.55000000000000004</v>
          </cell>
          <cell r="I9">
            <v>0.59</v>
          </cell>
          <cell r="J9">
            <v>0.59</v>
          </cell>
          <cell r="K9">
            <v>0.7</v>
          </cell>
          <cell r="L9">
            <v>0.59</v>
          </cell>
          <cell r="M9">
            <v>0.59</v>
          </cell>
          <cell r="N9">
            <v>0.7</v>
          </cell>
          <cell r="O9">
            <v>0.65</v>
          </cell>
          <cell r="P9">
            <v>0.64</v>
          </cell>
          <cell r="Q9">
            <v>0.43</v>
          </cell>
          <cell r="R9">
            <v>0.51</v>
          </cell>
          <cell r="S9">
            <v>0.4</v>
          </cell>
          <cell r="T9">
            <v>0.52</v>
          </cell>
          <cell r="U9">
            <v>0.48</v>
          </cell>
          <cell r="V9">
            <v>0.44</v>
          </cell>
          <cell r="W9">
            <v>0.48</v>
          </cell>
          <cell r="X9">
            <v>0.37</v>
          </cell>
          <cell r="Y9">
            <v>0.43</v>
          </cell>
          <cell r="Z9">
            <v>0.47</v>
          </cell>
          <cell r="AA9">
            <v>0.36</v>
          </cell>
          <cell r="AB9">
            <v>0.4</v>
          </cell>
          <cell r="AC9">
            <v>0.38</v>
          </cell>
          <cell r="AD9">
            <v>0.64</v>
          </cell>
          <cell r="AE9">
            <v>0.61</v>
          </cell>
          <cell r="AF9">
            <v>0.53</v>
          </cell>
          <cell r="AG9">
            <v>0.53</v>
          </cell>
          <cell r="AH9">
            <v>0.52</v>
          </cell>
          <cell r="AI9">
            <v>0.5</v>
          </cell>
          <cell r="AJ9">
            <v>0.46</v>
          </cell>
          <cell r="AK9">
            <v>0.46</v>
          </cell>
          <cell r="AL9">
            <v>0.54</v>
          </cell>
          <cell r="AM9">
            <v>0.53</v>
          </cell>
          <cell r="AN9">
            <v>0.35</v>
          </cell>
          <cell r="AO9">
            <v>0.36</v>
          </cell>
          <cell r="AP9">
            <v>0.41</v>
          </cell>
          <cell r="AQ9">
            <v>0.44</v>
          </cell>
          <cell r="AR9">
            <v>0.38</v>
          </cell>
          <cell r="AS9">
            <v>0.38</v>
          </cell>
          <cell r="AT9">
            <v>0.4</v>
          </cell>
          <cell r="AU9">
            <v>0.4</v>
          </cell>
          <cell r="AV9">
            <v>0.4</v>
          </cell>
          <cell r="AW9">
            <v>0.4</v>
          </cell>
          <cell r="AX9">
            <v>0.59</v>
          </cell>
          <cell r="AY9">
            <v>0.59</v>
          </cell>
          <cell r="AZ9">
            <v>0.59</v>
          </cell>
          <cell r="BA9">
            <v>0.59</v>
          </cell>
          <cell r="BB9">
            <v>0.51</v>
          </cell>
          <cell r="BC9">
            <v>0.52</v>
          </cell>
          <cell r="BD9">
            <v>0.48</v>
          </cell>
          <cell r="BE9">
            <v>0.49</v>
          </cell>
          <cell r="BF9">
            <v>0.56999999999999995</v>
          </cell>
          <cell r="BG9">
            <v>0.55000000000000004</v>
          </cell>
        </row>
        <row r="10">
          <cell r="B10">
            <v>0.56999999999999995</v>
          </cell>
          <cell r="C10">
            <v>0.59</v>
          </cell>
          <cell r="D10">
            <v>0.63</v>
          </cell>
          <cell r="E10">
            <v>0.63</v>
          </cell>
          <cell r="F10">
            <v>0.63</v>
          </cell>
          <cell r="G10">
            <v>0.59</v>
          </cell>
          <cell r="H10">
            <v>0.59</v>
          </cell>
          <cell r="I10">
            <v>0.63</v>
          </cell>
          <cell r="J10">
            <v>0.63</v>
          </cell>
          <cell r="K10">
            <v>0.73</v>
          </cell>
          <cell r="L10">
            <v>0.63</v>
          </cell>
          <cell r="M10">
            <v>0.63</v>
          </cell>
          <cell r="N10">
            <v>0.73</v>
          </cell>
          <cell r="O10">
            <v>0.59</v>
          </cell>
          <cell r="P10">
            <v>0.68</v>
          </cell>
          <cell r="Q10">
            <v>0.45</v>
          </cell>
          <cell r="R10">
            <v>0.54</v>
          </cell>
          <cell r="S10">
            <v>0.42</v>
          </cell>
          <cell r="T10">
            <v>0.54</v>
          </cell>
          <cell r="U10">
            <v>0.51</v>
          </cell>
          <cell r="V10">
            <v>0.46</v>
          </cell>
          <cell r="W10">
            <v>0.5</v>
          </cell>
          <cell r="X10">
            <v>0.39</v>
          </cell>
          <cell r="Y10">
            <v>0.45</v>
          </cell>
          <cell r="Z10">
            <v>0.49</v>
          </cell>
          <cell r="AA10">
            <v>0.38</v>
          </cell>
          <cell r="AB10">
            <v>0.42</v>
          </cell>
          <cell r="AC10">
            <v>0.4</v>
          </cell>
          <cell r="AD10">
            <v>0.68</v>
          </cell>
          <cell r="AE10">
            <v>0.64</v>
          </cell>
          <cell r="AF10">
            <v>0.55000000000000004</v>
          </cell>
          <cell r="AG10">
            <v>0.54</v>
          </cell>
          <cell r="AH10">
            <v>0.54</v>
          </cell>
          <cell r="AI10">
            <v>0.51</v>
          </cell>
          <cell r="AJ10">
            <v>0.48</v>
          </cell>
          <cell r="AK10">
            <v>0.48</v>
          </cell>
          <cell r="AL10">
            <v>0.56000000000000005</v>
          </cell>
          <cell r="AM10">
            <v>0.56000000000000005</v>
          </cell>
          <cell r="AN10">
            <v>0.37</v>
          </cell>
          <cell r="AO10">
            <v>0.38</v>
          </cell>
          <cell r="AP10">
            <v>0.43</v>
          </cell>
          <cell r="AQ10">
            <v>0.45</v>
          </cell>
          <cell r="AR10">
            <v>0.4</v>
          </cell>
          <cell r="AS10">
            <v>0.4</v>
          </cell>
          <cell r="AT10">
            <v>0.43</v>
          </cell>
          <cell r="AU10">
            <v>0.43</v>
          </cell>
          <cell r="AV10">
            <v>0.43</v>
          </cell>
          <cell r="AW10">
            <v>0.43</v>
          </cell>
          <cell r="AX10">
            <v>0.61</v>
          </cell>
          <cell r="AY10">
            <v>0.61</v>
          </cell>
          <cell r="AZ10">
            <v>0.61</v>
          </cell>
          <cell r="BA10">
            <v>0.61</v>
          </cell>
          <cell r="BB10">
            <v>0.54</v>
          </cell>
          <cell r="BC10">
            <v>0.54</v>
          </cell>
          <cell r="BD10">
            <v>0.5</v>
          </cell>
          <cell r="BE10">
            <v>0.51</v>
          </cell>
          <cell r="BF10">
            <v>0.6</v>
          </cell>
          <cell r="BG10">
            <v>0.57999999999999996</v>
          </cell>
        </row>
        <row r="11">
          <cell r="B11">
            <v>0.59</v>
          </cell>
          <cell r="C11">
            <v>0.62</v>
          </cell>
          <cell r="D11">
            <v>0.65</v>
          </cell>
          <cell r="E11">
            <v>0.65</v>
          </cell>
          <cell r="F11">
            <v>0.65</v>
          </cell>
          <cell r="G11">
            <v>0.61</v>
          </cell>
          <cell r="H11">
            <v>0.61</v>
          </cell>
          <cell r="I11">
            <v>0.66</v>
          </cell>
          <cell r="J11">
            <v>0.66</v>
          </cell>
          <cell r="K11">
            <v>0.77</v>
          </cell>
          <cell r="L11">
            <v>0.66</v>
          </cell>
          <cell r="M11">
            <v>0.66</v>
          </cell>
          <cell r="N11">
            <v>0.77</v>
          </cell>
          <cell r="O11">
            <v>0.72</v>
          </cell>
          <cell r="P11">
            <v>0.71</v>
          </cell>
          <cell r="Q11">
            <v>0.47</v>
          </cell>
          <cell r="R11">
            <v>0.55000000000000004</v>
          </cell>
          <cell r="S11">
            <v>0.44</v>
          </cell>
          <cell r="T11">
            <v>0.56000000000000005</v>
          </cell>
          <cell r="U11">
            <v>0.53</v>
          </cell>
          <cell r="V11">
            <v>0.47</v>
          </cell>
          <cell r="W11">
            <v>0.51</v>
          </cell>
          <cell r="X11">
            <v>0.4</v>
          </cell>
          <cell r="Y11">
            <v>0.46</v>
          </cell>
          <cell r="Z11">
            <v>0.5</v>
          </cell>
          <cell r="AA11">
            <v>0.4</v>
          </cell>
          <cell r="AB11">
            <v>0.44</v>
          </cell>
          <cell r="AC11">
            <v>0.42</v>
          </cell>
          <cell r="AD11">
            <v>0.7</v>
          </cell>
          <cell r="AE11">
            <v>0.67</v>
          </cell>
          <cell r="AF11">
            <v>0.56000000000000005</v>
          </cell>
          <cell r="AG11">
            <v>0.55000000000000004</v>
          </cell>
          <cell r="AH11">
            <v>0.55000000000000004</v>
          </cell>
          <cell r="AI11">
            <v>0.52</v>
          </cell>
          <cell r="AJ11">
            <v>0.49</v>
          </cell>
          <cell r="AK11">
            <v>0.49</v>
          </cell>
          <cell r="AL11">
            <v>0.57999999999999996</v>
          </cell>
          <cell r="AM11">
            <v>0.57999999999999996</v>
          </cell>
          <cell r="AN11">
            <v>0.39</v>
          </cell>
          <cell r="AO11">
            <v>0.4</v>
          </cell>
          <cell r="AP11">
            <v>0.44</v>
          </cell>
          <cell r="AQ11">
            <v>0.47</v>
          </cell>
          <cell r="AR11">
            <v>0.42</v>
          </cell>
          <cell r="AS11">
            <v>0.42</v>
          </cell>
          <cell r="AT11">
            <v>0.44</v>
          </cell>
          <cell r="AU11">
            <v>0.44</v>
          </cell>
          <cell r="AV11">
            <v>0.44</v>
          </cell>
          <cell r="AW11">
            <v>0.44</v>
          </cell>
          <cell r="AX11">
            <v>0.63</v>
          </cell>
          <cell r="AY11">
            <v>0.63</v>
          </cell>
          <cell r="AZ11">
            <v>0.63</v>
          </cell>
          <cell r="BA11">
            <v>0.63</v>
          </cell>
          <cell r="BB11">
            <v>0.55000000000000004</v>
          </cell>
          <cell r="BC11">
            <v>0.55000000000000004</v>
          </cell>
          <cell r="BD11">
            <v>0.51</v>
          </cell>
          <cell r="BE11">
            <v>0.53</v>
          </cell>
          <cell r="BF11">
            <v>0.61</v>
          </cell>
          <cell r="BG11">
            <v>0.6</v>
          </cell>
        </row>
        <row r="12">
          <cell r="B12">
            <v>0.64</v>
          </cell>
          <cell r="C12">
            <v>0.66</v>
          </cell>
          <cell r="D12">
            <v>0.69</v>
          </cell>
          <cell r="E12">
            <v>0.69</v>
          </cell>
          <cell r="F12">
            <v>0.69</v>
          </cell>
          <cell r="G12">
            <v>0.65</v>
          </cell>
          <cell r="H12">
            <v>0.65</v>
          </cell>
          <cell r="I12">
            <v>0.69</v>
          </cell>
          <cell r="J12">
            <v>0.69</v>
          </cell>
          <cell r="K12">
            <v>0.8</v>
          </cell>
          <cell r="L12">
            <v>0.69</v>
          </cell>
          <cell r="M12">
            <v>0.69</v>
          </cell>
          <cell r="N12">
            <v>0.8</v>
          </cell>
          <cell r="O12">
            <v>0.76</v>
          </cell>
          <cell r="P12">
            <v>0.75</v>
          </cell>
          <cell r="Q12">
            <v>0.49</v>
          </cell>
          <cell r="R12">
            <v>0.56999999999999995</v>
          </cell>
          <cell r="S12">
            <v>0.46</v>
          </cell>
          <cell r="T12">
            <v>0.59</v>
          </cell>
          <cell r="U12">
            <v>0.56000000000000005</v>
          </cell>
          <cell r="V12">
            <v>0.48</v>
          </cell>
          <cell r="W12">
            <v>0.53</v>
          </cell>
          <cell r="X12">
            <v>0.41</v>
          </cell>
          <cell r="Y12">
            <v>0.47</v>
          </cell>
          <cell r="Z12">
            <v>0.52</v>
          </cell>
          <cell r="AA12">
            <v>0.41</v>
          </cell>
          <cell r="AB12">
            <v>0.46</v>
          </cell>
          <cell r="AC12">
            <v>0.44</v>
          </cell>
          <cell r="AD12">
            <v>0.73</v>
          </cell>
          <cell r="AE12">
            <v>0.69</v>
          </cell>
          <cell r="AF12">
            <v>0.56999999999999995</v>
          </cell>
          <cell r="AG12">
            <v>0.56999999999999995</v>
          </cell>
          <cell r="AH12">
            <v>0.56999999999999995</v>
          </cell>
          <cell r="AI12">
            <v>0.54</v>
          </cell>
          <cell r="AJ12">
            <v>0.51</v>
          </cell>
          <cell r="AK12">
            <v>0.51</v>
          </cell>
          <cell r="AL12">
            <v>0.61</v>
          </cell>
          <cell r="AM12">
            <v>0.6</v>
          </cell>
          <cell r="AN12">
            <v>0.41</v>
          </cell>
          <cell r="AO12">
            <v>0.42</v>
          </cell>
          <cell r="AP12">
            <v>0.46</v>
          </cell>
          <cell r="AQ12">
            <v>0.49</v>
          </cell>
          <cell r="AR12">
            <v>0.44</v>
          </cell>
          <cell r="AS12">
            <v>0.44</v>
          </cell>
          <cell r="AT12">
            <v>0.46</v>
          </cell>
          <cell r="AU12">
            <v>0.46</v>
          </cell>
          <cell r="AV12">
            <v>0.46</v>
          </cell>
          <cell r="AW12">
            <v>0.46</v>
          </cell>
          <cell r="AX12">
            <v>0.66</v>
          </cell>
          <cell r="AY12">
            <v>0.66</v>
          </cell>
          <cell r="AZ12">
            <v>0.66</v>
          </cell>
          <cell r="BA12">
            <v>0.66</v>
          </cell>
          <cell r="BB12">
            <v>0.56999999999999995</v>
          </cell>
          <cell r="BC12">
            <v>0.56999999999999995</v>
          </cell>
          <cell r="BD12">
            <v>0.53</v>
          </cell>
          <cell r="BE12">
            <v>0.54</v>
          </cell>
          <cell r="BF12">
            <v>0.64</v>
          </cell>
          <cell r="BG12">
            <v>0.62</v>
          </cell>
        </row>
        <row r="13">
          <cell r="B13">
            <v>0.66</v>
          </cell>
          <cell r="C13">
            <v>0.67</v>
          </cell>
          <cell r="D13">
            <v>0.71</v>
          </cell>
          <cell r="E13">
            <v>0.71</v>
          </cell>
          <cell r="F13">
            <v>0.71</v>
          </cell>
          <cell r="G13">
            <v>0.68</v>
          </cell>
          <cell r="H13">
            <v>0.68</v>
          </cell>
          <cell r="I13">
            <v>0.71</v>
          </cell>
          <cell r="J13">
            <v>0.71</v>
          </cell>
          <cell r="K13">
            <v>0.82</v>
          </cell>
          <cell r="L13">
            <v>0.71</v>
          </cell>
          <cell r="M13">
            <v>0.71</v>
          </cell>
          <cell r="N13">
            <v>0.82</v>
          </cell>
          <cell r="O13">
            <v>0.78</v>
          </cell>
          <cell r="P13">
            <v>0.77</v>
          </cell>
          <cell r="Q13">
            <v>0.51</v>
          </cell>
          <cell r="R13">
            <v>0.59</v>
          </cell>
          <cell r="S13">
            <v>0.48</v>
          </cell>
          <cell r="T13">
            <v>0.6</v>
          </cell>
          <cell r="U13">
            <v>0.57999999999999996</v>
          </cell>
          <cell r="V13">
            <v>0.49</v>
          </cell>
          <cell r="W13">
            <v>0.54</v>
          </cell>
          <cell r="X13">
            <v>0.42</v>
          </cell>
          <cell r="Y13">
            <v>0.48</v>
          </cell>
          <cell r="Z13">
            <v>0.53</v>
          </cell>
          <cell r="AA13">
            <v>0.41</v>
          </cell>
          <cell r="AB13">
            <v>0.47</v>
          </cell>
          <cell r="AC13">
            <v>0.45</v>
          </cell>
          <cell r="AD13">
            <v>0.75</v>
          </cell>
          <cell r="AE13">
            <v>0.71</v>
          </cell>
          <cell r="AF13">
            <v>0.57999999999999996</v>
          </cell>
          <cell r="AG13">
            <v>0.57999999999999996</v>
          </cell>
          <cell r="AH13">
            <v>0.57999999999999996</v>
          </cell>
          <cell r="AI13">
            <v>0.54</v>
          </cell>
          <cell r="AJ13">
            <v>0.52</v>
          </cell>
          <cell r="AK13">
            <v>0.52</v>
          </cell>
          <cell r="AL13">
            <v>0.62</v>
          </cell>
          <cell r="AM13">
            <v>0.62</v>
          </cell>
          <cell r="AN13">
            <v>0.42</v>
          </cell>
          <cell r="AO13">
            <v>0.43</v>
          </cell>
          <cell r="AP13">
            <v>0.47</v>
          </cell>
          <cell r="AQ13">
            <v>0.5</v>
          </cell>
          <cell r="AR13">
            <v>0.46</v>
          </cell>
          <cell r="AS13">
            <v>0.45</v>
          </cell>
          <cell r="AT13">
            <v>0.48</v>
          </cell>
          <cell r="AU13">
            <v>0.48</v>
          </cell>
          <cell r="AV13">
            <v>0.48</v>
          </cell>
          <cell r="AW13">
            <v>0.48</v>
          </cell>
          <cell r="AX13">
            <v>0.68</v>
          </cell>
          <cell r="AY13">
            <v>0.68</v>
          </cell>
          <cell r="AZ13">
            <v>0.68</v>
          </cell>
          <cell r="BA13">
            <v>0.68</v>
          </cell>
          <cell r="BB13">
            <v>0.57999999999999996</v>
          </cell>
          <cell r="BC13">
            <v>0.59</v>
          </cell>
          <cell r="BD13">
            <v>0.54</v>
          </cell>
          <cell r="BE13">
            <v>0.55000000000000004</v>
          </cell>
          <cell r="BF13">
            <v>0.65</v>
          </cell>
          <cell r="BG13">
            <v>0.63</v>
          </cell>
        </row>
      </sheetData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  <sheetData sheetId="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外国旅費内訳_ (2)"/>
      <sheetName val="Sheet1"/>
    </sheetNames>
    <sheetDataSet>
      <sheetData sheetId="0">
        <row r="2">
          <cell r="K2">
            <v>0.55000000000000004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ﾋﾟｰc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  <sheetName val="授産照2"/>
    </sheetNames>
    <definedNames>
      <definedName name="機種"/>
    </definedNames>
    <sheetDataSet>
      <sheetData sheetId="0"/>
      <sheetData sheetId="1"/>
      <sheetData sheetId="2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器具ｺｰﾄﾞ"/>
      <sheetName val="照明率１"/>
      <sheetName val="照明率２"/>
    </sheetNames>
    <sheetDataSet>
      <sheetData sheetId="0"/>
      <sheetData sheetId="1"/>
      <sheetData sheetId="2">
        <row r="4">
          <cell r="B4">
            <v>0.2</v>
          </cell>
          <cell r="C4">
            <v>0.21</v>
          </cell>
          <cell r="D4">
            <v>0.25</v>
          </cell>
          <cell r="E4">
            <v>0.25</v>
          </cell>
          <cell r="F4">
            <v>0.25</v>
          </cell>
          <cell r="G4">
            <v>0.21</v>
          </cell>
          <cell r="H4">
            <v>0.21</v>
          </cell>
          <cell r="U4">
            <v>0.2</v>
          </cell>
        </row>
        <row r="5">
          <cell r="B5">
            <v>0.26</v>
          </cell>
          <cell r="C5">
            <v>0.28000000000000003</v>
          </cell>
          <cell r="D5">
            <v>0.33</v>
          </cell>
          <cell r="E5">
            <v>0.33</v>
          </cell>
          <cell r="F5">
            <v>0.33</v>
          </cell>
          <cell r="G5">
            <v>0.27</v>
          </cell>
          <cell r="H5">
            <v>0.27</v>
          </cell>
          <cell r="U5">
            <v>0.26</v>
          </cell>
        </row>
        <row r="6">
          <cell r="B6">
            <v>0.3</v>
          </cell>
          <cell r="C6">
            <v>0.32</v>
          </cell>
          <cell r="D6">
            <v>0.38</v>
          </cell>
          <cell r="E6">
            <v>0.38</v>
          </cell>
          <cell r="F6">
            <v>0.38</v>
          </cell>
          <cell r="G6">
            <v>0.31</v>
          </cell>
          <cell r="H6">
            <v>0.31</v>
          </cell>
          <cell r="U6">
            <v>0.3</v>
          </cell>
        </row>
        <row r="7">
          <cell r="B7">
            <v>0.34</v>
          </cell>
          <cell r="C7">
            <v>0.36</v>
          </cell>
          <cell r="D7">
            <v>0.44</v>
          </cell>
          <cell r="E7">
            <v>0.44</v>
          </cell>
          <cell r="F7">
            <v>0.44</v>
          </cell>
          <cell r="G7">
            <v>0.36</v>
          </cell>
          <cell r="H7">
            <v>0.36</v>
          </cell>
          <cell r="U7">
            <v>0.34</v>
          </cell>
        </row>
        <row r="8">
          <cell r="B8">
            <v>0.38</v>
          </cell>
          <cell r="C8">
            <v>0.4</v>
          </cell>
          <cell r="D8">
            <v>0.48</v>
          </cell>
          <cell r="E8">
            <v>0.48</v>
          </cell>
          <cell r="F8">
            <v>0.48</v>
          </cell>
          <cell r="G8">
            <v>0.4</v>
          </cell>
          <cell r="H8">
            <v>0.4</v>
          </cell>
          <cell r="U8">
            <v>0.37</v>
          </cell>
        </row>
        <row r="9">
          <cell r="B9">
            <v>0.43</v>
          </cell>
          <cell r="C9">
            <v>0.47</v>
          </cell>
          <cell r="D9">
            <v>0.54</v>
          </cell>
          <cell r="E9">
            <v>0.54</v>
          </cell>
          <cell r="F9">
            <v>0.54</v>
          </cell>
          <cell r="G9">
            <v>0.45</v>
          </cell>
          <cell r="H9">
            <v>0.45</v>
          </cell>
          <cell r="U9">
            <v>0.42</v>
          </cell>
        </row>
        <row r="10">
          <cell r="B10">
            <v>0.47</v>
          </cell>
          <cell r="C10">
            <v>0.5</v>
          </cell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</v>
          </cell>
          <cell r="H10">
            <v>0.5</v>
          </cell>
          <cell r="U10">
            <v>0.46</v>
          </cell>
        </row>
        <row r="11">
          <cell r="B11">
            <v>0.5</v>
          </cell>
          <cell r="C11">
            <v>0.53</v>
          </cell>
          <cell r="D11">
            <v>0.61</v>
          </cell>
          <cell r="E11">
            <v>0.61</v>
          </cell>
          <cell r="F11">
            <v>0.61</v>
          </cell>
          <cell r="G11">
            <v>0.52</v>
          </cell>
          <cell r="H11">
            <v>0.52</v>
          </cell>
          <cell r="U11">
            <v>0.48</v>
          </cell>
        </row>
        <row r="12">
          <cell r="B12">
            <v>0.54</v>
          </cell>
          <cell r="C12">
            <v>0.57999999999999996</v>
          </cell>
          <cell r="D12">
            <v>0.65</v>
          </cell>
          <cell r="E12">
            <v>0.65</v>
          </cell>
          <cell r="F12">
            <v>0.65</v>
          </cell>
          <cell r="G12">
            <v>0.56000000000000005</v>
          </cell>
          <cell r="H12">
            <v>0.56000000000000005</v>
          </cell>
          <cell r="U12">
            <v>0.52</v>
          </cell>
        </row>
        <row r="13">
          <cell r="B13">
            <v>0.56999999999999995</v>
          </cell>
          <cell r="C13">
            <v>0.61</v>
          </cell>
          <cell r="D13">
            <v>0.67</v>
          </cell>
          <cell r="E13">
            <v>0.67</v>
          </cell>
          <cell r="F13">
            <v>0.67</v>
          </cell>
          <cell r="G13">
            <v>0.59</v>
          </cell>
          <cell r="H13">
            <v>0.59</v>
          </cell>
          <cell r="U13">
            <v>0.54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内訳"/>
      <sheetName val="代価"/>
      <sheetName val="比較表"/>
    </sheetNames>
    <sheetDataSet>
      <sheetData sheetId="0" refreshError="1"/>
      <sheetData sheetId="1" refreshError="1">
        <row r="3">
          <cell r="J3" t="str">
            <v>見積</v>
          </cell>
          <cell r="K3">
            <v>0.7</v>
          </cell>
          <cell r="N3">
            <v>1</v>
          </cell>
        </row>
        <row r="4">
          <cell r="J4" t="str">
            <v>ｶﾀﾛｸﾞ</v>
          </cell>
          <cell r="K4">
            <v>0.7</v>
          </cell>
          <cell r="N4">
            <v>2</v>
          </cell>
        </row>
        <row r="5">
          <cell r="J5" t="str">
            <v>造園</v>
          </cell>
          <cell r="K5">
            <v>0.7</v>
          </cell>
          <cell r="N5">
            <v>2</v>
          </cell>
        </row>
        <row r="6">
          <cell r="J6" t="str">
            <v>ﾌﾟﾚﾊﾌﾞ</v>
          </cell>
          <cell r="K6">
            <v>0.7</v>
          </cell>
          <cell r="N6">
            <v>2</v>
          </cell>
        </row>
        <row r="7">
          <cell r="N7">
            <v>3</v>
          </cell>
        </row>
        <row r="8">
          <cell r="N8">
            <v>4</v>
          </cell>
        </row>
        <row r="9">
          <cell r="N9">
            <v>4</v>
          </cell>
        </row>
        <row r="10">
          <cell r="N10">
            <v>4</v>
          </cell>
        </row>
        <row r="12">
          <cell r="N12">
            <v>4</v>
          </cell>
        </row>
      </sheetData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Ｃ"/>
      <sheetName val="（様式Ｄ）"/>
      <sheetName val="様式２"/>
      <sheetName val="様式３"/>
      <sheetName val="様式４"/>
      <sheetName val="様式５"/>
      <sheetName val="様式６"/>
      <sheetName val="様式７"/>
      <sheetName val="様式８"/>
      <sheetName val="単価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4">
          <cell r="D24" t="str">
            <v>日当</v>
          </cell>
          <cell r="E24" t="str">
            <v>宿泊費</v>
          </cell>
          <cell r="F24" t="str">
            <v>級</v>
          </cell>
        </row>
        <row r="25">
          <cell r="C25" t="str">
            <v>木幡邦男</v>
          </cell>
          <cell r="D25">
            <v>2600</v>
          </cell>
          <cell r="E25">
            <v>11800</v>
          </cell>
          <cell r="F25" t="str">
            <v>国環研 5級</v>
          </cell>
        </row>
        <row r="26">
          <cell r="C26" t="str">
            <v>樋渡武彦</v>
          </cell>
          <cell r="D26">
            <v>2200</v>
          </cell>
          <cell r="E26">
            <v>9800</v>
          </cell>
          <cell r="F26" t="str">
            <v>国環研 2級 相当</v>
          </cell>
        </row>
        <row r="27">
          <cell r="C27" t="str">
            <v>　</v>
          </cell>
        </row>
        <row r="28">
          <cell r="C28" t="str">
            <v>萩原富司</v>
          </cell>
          <cell r="D28">
            <v>2200</v>
          </cell>
          <cell r="E28">
            <v>9800</v>
          </cell>
          <cell r="F28" t="str">
            <v>部長級</v>
          </cell>
        </row>
        <row r="30">
          <cell r="C30" t="str">
            <v>鳥羽光晴</v>
          </cell>
          <cell r="D30">
            <v>600</v>
          </cell>
          <cell r="E30">
            <v>13100</v>
          </cell>
          <cell r="F30" t="str">
            <v>千葉県職員旅費規程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鏡"/>
      <sheetName val="空調換気"/>
      <sheetName val="衛生設備"/>
    </sheetNames>
    <sheetDataSet>
      <sheetData sheetId="0">
        <row r="2">
          <cell r="B2">
            <v>20400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書"/>
      <sheetName val="内訳"/>
      <sheetName val="別紙1a"/>
      <sheetName val="別紙１b"/>
      <sheetName val="別紙２（５）"/>
      <sheetName val="別紙３a"/>
      <sheetName val="別紙３b"/>
      <sheetName val="別紙４"/>
      <sheetName val="別紙５"/>
      <sheetName val="別紙６a"/>
      <sheetName val="別紙６ｂ"/>
      <sheetName val="全体計画7a"/>
      <sheetName val="別紙７b"/>
      <sheetName val="別紙８ab"/>
      <sheetName val="別紙９"/>
      <sheetName val="別紙１０"/>
      <sheetName val="別紙11a,b"/>
      <sheetName val="別紙１２ab"/>
      <sheetName val="別紙１３"/>
      <sheetName val="別紙１４"/>
      <sheetName val="別紙16a,b"/>
      <sheetName val="別紙１７a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記入例シートの構成★"/>
      <sheetName val="【記入例】様式１（国研）"/>
      <sheetName val="【記入例】様式1（国立大・私立大）"/>
      <sheetName val="【記入例】様式１（独法）"/>
      <sheetName val="【記入例】様式1（公立大・県）"/>
      <sheetName val="【記入例】様式1（民間）"/>
      <sheetName val="（記入例）【様式2】国研用－（目）外国旅費の中の外国旅費"/>
      <sheetName val="（記入例）【様式3】外国旅費内訳（国研以外用）_"/>
      <sheetName val="（記入例）【様式4-1】職員・試験研究旅費内訳_"/>
      <sheetName val="（記入例）【様式4-2】委員等旅費"/>
      <sheetName val="（記入例）【様式4-3】外国人招聘旅費"/>
      <sheetName val="（記入例）【様式5】積算根拠（その他の経費）"/>
      <sheetName val="（記入例）【様式6】旅費単価（参考用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出の部"/>
      <sheetName val="人件費"/>
      <sheetName val="(1)国内旅費内訳_"/>
      <sheetName val="(2)委員等旅費"/>
      <sheetName val="(3)外国旅費内訳_"/>
      <sheetName val="(4)外国人招聘)"/>
      <sheetName val="(5)内訳書"/>
      <sheetName val="単価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B2">
            <v>2200</v>
          </cell>
        </row>
        <row r="3">
          <cell r="B3">
            <v>9800</v>
          </cell>
        </row>
        <row r="5">
          <cell r="B5">
            <v>5200</v>
          </cell>
        </row>
        <row r="6">
          <cell r="B6">
            <v>16100</v>
          </cell>
        </row>
        <row r="8">
          <cell r="B8">
            <v>9420</v>
          </cell>
        </row>
        <row r="19">
          <cell r="B19">
            <v>945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複合単価1"/>
    </sheetNames>
    <definedNames>
      <definedName name="IV電線"/>
      <definedName name="UP率"/>
    </defined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経費計算"/>
      <sheetName val="Sheet4"/>
      <sheetName val="Sheet5"/>
      <sheetName val="工事費内訳書"/>
      <sheetName val="直接工事費"/>
      <sheetName val="明細書"/>
      <sheetName val="代価表"/>
      <sheetName val="2次製品集計"/>
      <sheetName val="補修単価構成"/>
      <sheetName val="Sheet10"/>
      <sheetName val="比較表（１）"/>
      <sheetName val="代価表 (比較用)（１）"/>
      <sheetName val="比較表 (2)"/>
      <sheetName val="変更用代価表"/>
      <sheetName val="変更内訳書"/>
      <sheetName val="変更総計"/>
      <sheetName val="変更設計書"/>
      <sheetName val="変更明細書"/>
      <sheetName val="変更経費"/>
      <sheetName val="変更請負額算定"/>
      <sheetName val="2次製品"/>
      <sheetName val="設計変更対照表"/>
      <sheetName val="増減概要表"/>
      <sheetName val="増減概要表 (3)"/>
      <sheetName val="仕様書"/>
      <sheetName val="ピンネット補修分"/>
      <sheetName val="金属工事分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算調書"/>
      <sheetName val="経費算出"/>
      <sheetName val="年度調書"/>
      <sheetName val="年度調書 (2)"/>
      <sheetName val="所要額"/>
      <sheetName val="財源調書"/>
      <sheetName val="全体内訳"/>
      <sheetName val="本工事費"/>
      <sheetName val="機械"/>
      <sheetName val="機械(配管) (1)"/>
      <sheetName val="電気・計装 (1)"/>
      <sheetName val="図面一覧"/>
      <sheetName val="代価一覧"/>
      <sheetName val="機械据付"/>
      <sheetName val="申請書"/>
      <sheetName val="機械調書13"/>
      <sheetName val="機械調書"/>
      <sheetName val="見積中標津13"/>
      <sheetName val="経費算出 (2)"/>
      <sheetName val="進捗状況"/>
      <sheetName val="見積中標津貸付"/>
      <sheetName val="状況報告"/>
      <sheetName val="状況別紙"/>
      <sheetName val="繰越内訳"/>
      <sheetName val="別紙"/>
      <sheetName val="見積中標津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社宅ﾏｸﾛ"/>
    </sheetNames>
    <definedNames>
      <definedName name="Module12.キャンセル"/>
      <definedName name="Record16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4208A8-0ED0-4EBB-BB01-5084FC888291}">
  <sheetPr>
    <tabColor rgb="FFA7EFBA"/>
    <pageSetUpPr fitToPage="1"/>
  </sheetPr>
  <dimension ref="A1:H40"/>
  <sheetViews>
    <sheetView showGridLines="0" tabSelected="1" zoomScaleNormal="100" zoomScalePageLayoutView="115" workbookViewId="0">
      <selection activeCell="T37" sqref="T37"/>
    </sheetView>
  </sheetViews>
  <sheetFormatPr defaultColWidth="8.77734375" defaultRowHeight="13.2"/>
  <cols>
    <col min="1" max="1" width="7.5546875" style="128" customWidth="1"/>
    <col min="2" max="2" width="18.33203125" style="128" customWidth="1"/>
    <col min="3" max="3" width="68" style="128" customWidth="1"/>
    <col min="4" max="4" width="5" style="128" customWidth="1"/>
    <col min="5" max="5" width="15.88671875" style="132" customWidth="1"/>
    <col min="6" max="6" width="33.5546875" style="132" customWidth="1"/>
    <col min="7" max="7" width="8.77734375" style="132"/>
    <col min="8" max="8" width="25" style="132" customWidth="1"/>
    <col min="9" max="16384" width="8.77734375" style="128"/>
  </cols>
  <sheetData>
    <row r="1" spans="1:8" ht="19.95" customHeight="1">
      <c r="A1" s="142" t="s">
        <v>44</v>
      </c>
    </row>
    <row r="2" spans="1:8" ht="15" customHeight="1">
      <c r="E2" s="141" t="s">
        <v>124</v>
      </c>
      <c r="F2" s="133"/>
      <c r="G2" s="133"/>
      <c r="H2" s="133"/>
    </row>
    <row r="3" spans="1:8" ht="19.95" customHeight="1">
      <c r="A3" s="128" t="s">
        <v>70</v>
      </c>
      <c r="E3" s="143" t="s">
        <v>71</v>
      </c>
      <c r="F3" s="143" t="s">
        <v>72</v>
      </c>
      <c r="G3" s="143" t="s">
        <v>73</v>
      </c>
      <c r="H3" s="143" t="s">
        <v>74</v>
      </c>
    </row>
    <row r="4" spans="1:8" ht="19.95" customHeight="1">
      <c r="A4" s="128" t="s">
        <v>224</v>
      </c>
      <c r="E4" s="212" t="s">
        <v>212</v>
      </c>
      <c r="F4" s="213"/>
      <c r="G4" s="213"/>
      <c r="H4" s="214"/>
    </row>
    <row r="5" spans="1:8" ht="19.95" customHeight="1">
      <c r="A5" s="128" t="s">
        <v>225</v>
      </c>
      <c r="E5" s="135" t="s">
        <v>18</v>
      </c>
      <c r="F5" s="135" t="s">
        <v>75</v>
      </c>
      <c r="G5" s="134" t="s">
        <v>76</v>
      </c>
      <c r="H5" s="134"/>
    </row>
    <row r="6" spans="1:8" ht="19.95" customHeight="1">
      <c r="A6" s="128" t="s">
        <v>227</v>
      </c>
      <c r="E6" s="135" t="s">
        <v>19</v>
      </c>
      <c r="F6" s="135" t="s">
        <v>77</v>
      </c>
      <c r="G6" s="134" t="s">
        <v>78</v>
      </c>
      <c r="H6" s="134"/>
    </row>
    <row r="7" spans="1:8" ht="19.95" customHeight="1">
      <c r="A7" s="128" t="s">
        <v>226</v>
      </c>
      <c r="E7" s="212" t="s">
        <v>211</v>
      </c>
      <c r="F7" s="213"/>
      <c r="G7" s="213"/>
      <c r="H7" s="214"/>
    </row>
    <row r="8" spans="1:8" ht="19.95" customHeight="1">
      <c r="A8" s="128" t="s">
        <v>228</v>
      </c>
      <c r="E8" s="215" t="s">
        <v>79</v>
      </c>
      <c r="F8" s="216"/>
      <c r="G8" s="216"/>
      <c r="H8" s="217"/>
    </row>
    <row r="9" spans="1:8" ht="19.95" customHeight="1">
      <c r="A9" s="128" t="s">
        <v>230</v>
      </c>
      <c r="E9" s="208" t="s">
        <v>80</v>
      </c>
      <c r="F9" s="135" t="s">
        <v>81</v>
      </c>
      <c r="G9" s="134" t="s">
        <v>76</v>
      </c>
      <c r="H9" s="205" t="s">
        <v>82</v>
      </c>
    </row>
    <row r="10" spans="1:8" ht="19.95" customHeight="1">
      <c r="A10" s="128" t="s">
        <v>231</v>
      </c>
      <c r="E10" s="218"/>
      <c r="F10" s="135" t="s">
        <v>83</v>
      </c>
      <c r="G10" s="134" t="s">
        <v>76</v>
      </c>
      <c r="H10" s="206"/>
    </row>
    <row r="11" spans="1:8" ht="19.95" customHeight="1">
      <c r="E11" s="218"/>
      <c r="F11" s="135" t="s">
        <v>84</v>
      </c>
      <c r="G11" s="134" t="s">
        <v>76</v>
      </c>
      <c r="H11" s="206"/>
    </row>
    <row r="12" spans="1:8" ht="19.95" customHeight="1">
      <c r="A12" s="128" t="s">
        <v>69</v>
      </c>
      <c r="D12" s="130"/>
      <c r="E12" s="218"/>
      <c r="F12" s="135" t="s">
        <v>85</v>
      </c>
      <c r="G12" s="134" t="s">
        <v>76</v>
      </c>
      <c r="H12" s="206"/>
    </row>
    <row r="13" spans="1:8" ht="19.95" customHeight="1">
      <c r="A13" s="128" t="s">
        <v>233</v>
      </c>
      <c r="D13" s="130"/>
      <c r="E13" s="218"/>
      <c r="F13" s="135" t="s">
        <v>86</v>
      </c>
      <c r="G13" s="136" t="s">
        <v>78</v>
      </c>
      <c r="H13" s="206"/>
    </row>
    <row r="14" spans="1:8" ht="19.95" customHeight="1">
      <c r="A14" s="128" t="s">
        <v>204</v>
      </c>
      <c r="D14" s="129"/>
      <c r="E14" s="218"/>
      <c r="F14" s="135" t="s">
        <v>87</v>
      </c>
      <c r="G14" s="136" t="s">
        <v>78</v>
      </c>
      <c r="H14" s="206"/>
    </row>
    <row r="15" spans="1:8" ht="19.95" customHeight="1">
      <c r="A15" s="128" t="s">
        <v>232</v>
      </c>
      <c r="D15" s="129"/>
      <c r="E15" s="218"/>
      <c r="F15" s="135" t="s">
        <v>88</v>
      </c>
      <c r="G15" s="136" t="s">
        <v>78</v>
      </c>
      <c r="H15" s="206"/>
    </row>
    <row r="16" spans="1:8" ht="19.95" customHeight="1">
      <c r="A16" s="129"/>
      <c r="B16" s="129"/>
      <c r="C16" s="129"/>
      <c r="D16" s="129"/>
      <c r="E16" s="135" t="s">
        <v>89</v>
      </c>
      <c r="F16" s="135" t="s">
        <v>90</v>
      </c>
      <c r="G16" s="136" t="s">
        <v>76</v>
      </c>
      <c r="H16" s="205" t="s">
        <v>91</v>
      </c>
    </row>
    <row r="17" spans="1:8" ht="19.95" customHeight="1">
      <c r="A17" s="128" t="s">
        <v>105</v>
      </c>
      <c r="B17" s="129"/>
      <c r="C17" s="129"/>
      <c r="D17" s="129"/>
      <c r="E17" s="135" t="s">
        <v>92</v>
      </c>
      <c r="F17" s="135" t="s">
        <v>93</v>
      </c>
      <c r="G17" s="136" t="s">
        <v>78</v>
      </c>
      <c r="H17" s="206"/>
    </row>
    <row r="18" spans="1:8" ht="19.2" customHeight="1">
      <c r="A18" s="128" t="s">
        <v>190</v>
      </c>
      <c r="B18" s="129"/>
      <c r="C18" s="129"/>
      <c r="D18" s="129"/>
      <c r="E18" s="135" t="s">
        <v>94</v>
      </c>
      <c r="F18" s="135" t="s">
        <v>95</v>
      </c>
      <c r="G18" s="136" t="s">
        <v>76</v>
      </c>
      <c r="H18" s="206"/>
    </row>
    <row r="19" spans="1:8" ht="19.8" customHeight="1">
      <c r="A19" s="128" t="s">
        <v>191</v>
      </c>
      <c r="B19" s="129"/>
      <c r="C19" s="129"/>
      <c r="D19" s="129"/>
      <c r="E19" s="135" t="s">
        <v>96</v>
      </c>
      <c r="F19" s="135" t="s">
        <v>97</v>
      </c>
      <c r="G19" s="136" t="s">
        <v>78</v>
      </c>
      <c r="H19" s="206"/>
    </row>
    <row r="20" spans="1:8" ht="19.8" customHeight="1">
      <c r="D20" s="129"/>
      <c r="E20" s="135" t="s">
        <v>98</v>
      </c>
      <c r="F20" s="135" t="s">
        <v>99</v>
      </c>
      <c r="G20" s="136" t="s">
        <v>76</v>
      </c>
      <c r="H20" s="206"/>
    </row>
    <row r="21" spans="1:8" ht="19.95" customHeight="1">
      <c r="A21" s="144" t="s">
        <v>106</v>
      </c>
      <c r="B21" s="144" t="s">
        <v>107</v>
      </c>
      <c r="C21" s="144" t="s">
        <v>108</v>
      </c>
      <c r="D21" s="129"/>
      <c r="E21" s="135" t="s">
        <v>100</v>
      </c>
      <c r="F21" s="135" t="s">
        <v>101</v>
      </c>
      <c r="G21" s="136" t="s">
        <v>76</v>
      </c>
      <c r="H21" s="207"/>
    </row>
    <row r="22" spans="1:8" ht="19.95" customHeight="1">
      <c r="A22" s="147" t="s">
        <v>109</v>
      </c>
      <c r="B22" s="146" t="s">
        <v>110</v>
      </c>
      <c r="C22" s="145" t="s">
        <v>111</v>
      </c>
      <c r="D22" s="129"/>
      <c r="E22" s="208" t="s">
        <v>102</v>
      </c>
      <c r="F22" s="208" t="s">
        <v>103</v>
      </c>
      <c r="G22" s="210" t="s">
        <v>78</v>
      </c>
      <c r="H22" s="205" t="s">
        <v>104</v>
      </c>
    </row>
    <row r="23" spans="1:8" ht="22.2" customHeight="1">
      <c r="A23" s="147" t="s">
        <v>112</v>
      </c>
      <c r="B23" s="146" t="s">
        <v>113</v>
      </c>
      <c r="C23" s="145" t="s">
        <v>234</v>
      </c>
      <c r="D23" s="129"/>
      <c r="E23" s="209"/>
      <c r="F23" s="209"/>
      <c r="G23" s="211"/>
      <c r="H23" s="207"/>
    </row>
    <row r="24" spans="1:8" ht="34.200000000000003" customHeight="1">
      <c r="A24" s="147" t="s">
        <v>114</v>
      </c>
      <c r="B24" s="146" t="s">
        <v>115</v>
      </c>
      <c r="C24" s="145" t="s">
        <v>208</v>
      </c>
      <c r="D24" s="129"/>
      <c r="E24" s="137"/>
      <c r="F24" s="137"/>
      <c r="G24" s="137"/>
    </row>
    <row r="25" spans="1:8" ht="20.399999999999999" customHeight="1">
      <c r="A25" s="199" t="s">
        <v>116</v>
      </c>
      <c r="B25" s="202" t="s">
        <v>117</v>
      </c>
      <c r="C25" s="146" t="s">
        <v>118</v>
      </c>
      <c r="D25" s="129"/>
      <c r="E25" s="129" t="s">
        <v>209</v>
      </c>
      <c r="F25" s="137"/>
      <c r="G25" s="137"/>
    </row>
    <row r="26" spans="1:8" ht="19.95" customHeight="1">
      <c r="A26" s="200"/>
      <c r="B26" s="203"/>
      <c r="C26" s="146" t="s">
        <v>120</v>
      </c>
      <c r="D26" s="129"/>
      <c r="E26" s="130" t="s">
        <v>210</v>
      </c>
      <c r="F26" s="137"/>
      <c r="G26" s="137"/>
    </row>
    <row r="27" spans="1:8" ht="19.95" customHeight="1">
      <c r="A27" s="200"/>
      <c r="B27" s="203"/>
      <c r="C27" s="146" t="s">
        <v>121</v>
      </c>
      <c r="D27" s="129"/>
      <c r="E27" s="130" t="s">
        <v>239</v>
      </c>
      <c r="F27" s="137"/>
      <c r="G27" s="137"/>
    </row>
    <row r="28" spans="1:8" ht="19.95" customHeight="1">
      <c r="A28" s="200"/>
      <c r="B28" s="203"/>
      <c r="C28" s="146" t="s">
        <v>122</v>
      </c>
      <c r="D28" s="129"/>
      <c r="E28" s="137"/>
      <c r="F28" s="137"/>
      <c r="G28" s="137"/>
    </row>
    <row r="29" spans="1:8" ht="19.95" customHeight="1">
      <c r="A29" s="201"/>
      <c r="B29" s="204"/>
      <c r="C29" s="146" t="s">
        <v>123</v>
      </c>
      <c r="D29" s="129"/>
      <c r="E29" s="137"/>
      <c r="F29" s="137"/>
      <c r="G29" s="137"/>
    </row>
    <row r="30" spans="1:8" ht="19.95" customHeight="1">
      <c r="D30" s="129"/>
      <c r="E30" s="137"/>
      <c r="F30" s="137"/>
      <c r="G30" s="137"/>
      <c r="H30" s="138"/>
    </row>
    <row r="31" spans="1:8" ht="19.95" customHeight="1">
      <c r="A31" s="128" t="s">
        <v>119</v>
      </c>
      <c r="D31" s="129"/>
      <c r="E31" s="137"/>
      <c r="F31" s="137"/>
      <c r="G31" s="137"/>
      <c r="H31" s="138"/>
    </row>
    <row r="32" spans="1:8" ht="19.95" customHeight="1">
      <c r="A32" s="128" t="s">
        <v>238</v>
      </c>
      <c r="D32" s="129"/>
      <c r="E32" s="137"/>
      <c r="F32" s="137"/>
      <c r="G32" s="137"/>
    </row>
    <row r="33" spans="1:7" ht="19.95" customHeight="1">
      <c r="A33" s="128" t="s">
        <v>236</v>
      </c>
      <c r="D33" s="129"/>
      <c r="E33" s="137"/>
      <c r="F33" s="137"/>
      <c r="G33" s="137"/>
    </row>
    <row r="34" spans="1:7" ht="19.95" customHeight="1">
      <c r="A34" s="140" t="s">
        <v>235</v>
      </c>
      <c r="D34" s="129"/>
      <c r="E34" s="137"/>
      <c r="F34" s="137"/>
      <c r="G34" s="137"/>
    </row>
    <row r="35" spans="1:7" ht="19.95" customHeight="1">
      <c r="A35" s="128" t="s">
        <v>192</v>
      </c>
      <c r="D35" s="129"/>
      <c r="E35" s="139"/>
      <c r="F35" s="139"/>
      <c r="G35" s="139"/>
    </row>
    <row r="36" spans="1:7" ht="19.95" customHeight="1">
      <c r="D36" s="129"/>
      <c r="E36" s="139"/>
      <c r="F36" s="139"/>
      <c r="G36" s="139"/>
    </row>
    <row r="37" spans="1:7" ht="19.8" customHeight="1">
      <c r="A37" s="128" t="s">
        <v>125</v>
      </c>
      <c r="D37" s="131"/>
      <c r="E37" s="139"/>
      <c r="F37" s="139"/>
      <c r="G37" s="139"/>
    </row>
    <row r="38" spans="1:7" ht="19.8" customHeight="1">
      <c r="A38" s="128" t="s">
        <v>126</v>
      </c>
      <c r="D38" s="131"/>
      <c r="E38" s="139"/>
      <c r="F38" s="139"/>
      <c r="G38" s="139"/>
    </row>
    <row r="39" spans="1:7" ht="18" customHeight="1">
      <c r="A39" s="128" t="s">
        <v>237</v>
      </c>
      <c r="D39" s="131"/>
    </row>
    <row r="40" spans="1:7" ht="12" customHeight="1">
      <c r="D40" s="131"/>
    </row>
  </sheetData>
  <mergeCells count="10">
    <mergeCell ref="E4:H4"/>
    <mergeCell ref="E7:H7"/>
    <mergeCell ref="E8:H8"/>
    <mergeCell ref="E9:E15"/>
    <mergeCell ref="H9:H15"/>
    <mergeCell ref="H16:H21"/>
    <mergeCell ref="E22:E23"/>
    <mergeCell ref="F22:F23"/>
    <mergeCell ref="H22:H23"/>
    <mergeCell ref="G22:G23"/>
  </mergeCells>
  <phoneticPr fontId="5"/>
  <pageMargins left="0.56999999999999995" right="0.51" top="0.59" bottom="0.43" header="0.31496062992125984" footer="0.31496062992125984"/>
  <pageSetup paperSize="9" scale="7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4C45E-2D31-4D28-8BE8-853339511A69}">
  <sheetPr>
    <tabColor theme="8" tint="0.79998168889431442"/>
  </sheetPr>
  <dimension ref="B2:M26"/>
  <sheetViews>
    <sheetView view="pageBreakPreview" zoomScaleNormal="100" zoomScaleSheetLayoutView="100" workbookViewId="0">
      <selection activeCell="T37" sqref="T37"/>
    </sheetView>
  </sheetViews>
  <sheetFormatPr defaultRowHeight="19.95" customHeight="1"/>
  <cols>
    <col min="1" max="1" width="4.6640625" style="177" customWidth="1"/>
    <col min="2" max="2" width="30.6640625" style="178" customWidth="1"/>
    <col min="3" max="3" width="6.33203125" style="178" customWidth="1"/>
    <col min="4" max="4" width="8.77734375" style="178" customWidth="1"/>
    <col min="5" max="5" width="6.33203125" style="178" customWidth="1"/>
    <col min="6" max="6" width="8.88671875" style="178"/>
    <col min="7" max="7" width="7.5546875" style="178" customWidth="1"/>
    <col min="8" max="8" width="11.88671875" style="178" customWidth="1"/>
    <col min="9" max="16384" width="8.88671875" style="177"/>
  </cols>
  <sheetData>
    <row r="2" spans="2:13" ht="19.95" customHeight="1">
      <c r="B2" s="264" t="s">
        <v>198</v>
      </c>
      <c r="C2" s="264"/>
      <c r="D2" s="264"/>
      <c r="E2" s="264"/>
      <c r="F2" s="264"/>
      <c r="G2" s="264"/>
      <c r="H2" s="264"/>
    </row>
    <row r="4" spans="2:13" ht="19.95" customHeight="1">
      <c r="B4" s="177"/>
      <c r="H4" s="179" t="s">
        <v>181</v>
      </c>
    </row>
    <row r="9" spans="2:13" ht="30.6" customHeight="1">
      <c r="B9" s="180" t="s">
        <v>182</v>
      </c>
      <c r="C9" s="265" t="s">
        <v>13</v>
      </c>
      <c r="D9" s="265">
        <v>100</v>
      </c>
      <c r="G9" s="182"/>
      <c r="H9" s="177"/>
      <c r="M9" s="183"/>
    </row>
    <row r="10" spans="2:13" ht="30.6" customHeight="1">
      <c r="B10" s="180" t="s">
        <v>183</v>
      </c>
      <c r="C10" s="265"/>
      <c r="D10" s="265"/>
      <c r="G10" s="182"/>
      <c r="H10" s="177"/>
      <c r="M10" s="183"/>
    </row>
    <row r="11" spans="2:13" ht="19.95" customHeight="1">
      <c r="L11" s="178"/>
    </row>
    <row r="12" spans="2:13" ht="19.95" customHeight="1">
      <c r="L12" s="178"/>
    </row>
    <row r="13" spans="2:13" ht="19.95" customHeight="1">
      <c r="L13" s="178"/>
    </row>
    <row r="17" spans="2:8" ht="30" customHeight="1">
      <c r="B17" s="266" t="s">
        <v>184</v>
      </c>
      <c r="C17" s="267"/>
      <c r="D17" s="268"/>
      <c r="E17" s="269" t="s">
        <v>185</v>
      </c>
      <c r="F17" s="270"/>
      <c r="G17" s="270"/>
      <c r="H17" s="271"/>
    </row>
    <row r="18" spans="2:8" ht="30" customHeight="1">
      <c r="B18" s="184"/>
      <c r="C18" s="265" t="s">
        <v>13</v>
      </c>
      <c r="D18" s="265">
        <v>100</v>
      </c>
      <c r="E18" s="265" t="s">
        <v>186</v>
      </c>
      <c r="F18" s="265" t="e">
        <f>(B18/B19)*100</f>
        <v>#DIV/0!</v>
      </c>
      <c r="G18" s="265" t="s">
        <v>187</v>
      </c>
      <c r="H18" s="263" t="e">
        <f>ROUNDDOWN(F18,2)</f>
        <v>#DIV/0!</v>
      </c>
    </row>
    <row r="19" spans="2:8" ht="30" customHeight="1">
      <c r="B19" s="184"/>
      <c r="C19" s="265"/>
      <c r="D19" s="265"/>
      <c r="E19" s="265"/>
      <c r="F19" s="265"/>
      <c r="G19" s="265"/>
      <c r="H19" s="263"/>
    </row>
    <row r="20" spans="2:8" ht="19.95" customHeight="1">
      <c r="G20" s="178" t="s">
        <v>188</v>
      </c>
    </row>
    <row r="22" spans="2:8" ht="24" customHeight="1">
      <c r="B22" s="192" t="s">
        <v>218</v>
      </c>
    </row>
    <row r="23" spans="2:8" ht="24" customHeight="1">
      <c r="B23" s="194" t="s">
        <v>220</v>
      </c>
    </row>
    <row r="24" spans="2:8" ht="19.95" customHeight="1">
      <c r="B24" s="193"/>
    </row>
    <row r="25" spans="2:8" ht="19.95" customHeight="1">
      <c r="B25" s="193"/>
    </row>
    <row r="26" spans="2:8" ht="19.95" customHeight="1">
      <c r="B26" s="178" t="s">
        <v>189</v>
      </c>
    </row>
  </sheetData>
  <mergeCells count="11">
    <mergeCell ref="H18:H19"/>
    <mergeCell ref="B2:H2"/>
    <mergeCell ref="C9:C10"/>
    <mergeCell ref="D9:D10"/>
    <mergeCell ref="B17:D17"/>
    <mergeCell ref="E17:H17"/>
    <mergeCell ref="C18:C19"/>
    <mergeCell ref="D18:D19"/>
    <mergeCell ref="E18:E19"/>
    <mergeCell ref="F18:F19"/>
    <mergeCell ref="G18:G19"/>
  </mergeCells>
  <phoneticPr fontId="1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EA504-E484-40B4-B3AC-3E4F7170575A}">
  <sheetPr>
    <tabColor rgb="FFA7EFBA"/>
  </sheetPr>
  <dimension ref="A1"/>
  <sheetViews>
    <sheetView zoomScaleNormal="100" zoomScaleSheetLayoutView="115" workbookViewId="0">
      <selection activeCell="T37" sqref="T37"/>
    </sheetView>
  </sheetViews>
  <sheetFormatPr defaultRowHeight="13.2"/>
  <cols>
    <col min="21" max="21" width="3" customWidth="1"/>
  </cols>
  <sheetData/>
  <phoneticPr fontId="11"/>
  <pageMargins left="0.7" right="0.7" top="0.75" bottom="0.75" header="0.3" footer="0.3"/>
  <pageSetup paperSize="9" orientation="portrait" horizontalDpi="1200" verticalDpi="1200" r:id="rId1"/>
  <colBreaks count="1" manualBreakCount="1">
    <brk id="10" max="4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5BB138-C546-486C-A959-9079E6634DE5}">
  <sheetPr>
    <tabColor rgb="FFFFFF00"/>
    <pageSetUpPr fitToPage="1"/>
  </sheetPr>
  <dimension ref="A2:AA35"/>
  <sheetViews>
    <sheetView view="pageBreakPreview" topLeftCell="A9" zoomScale="115" zoomScaleNormal="100" zoomScaleSheetLayoutView="115" workbookViewId="0">
      <selection activeCell="T37" sqref="T37"/>
    </sheetView>
  </sheetViews>
  <sheetFormatPr defaultRowHeight="13.2"/>
  <cols>
    <col min="1" max="20" width="4.5546875" style="125" customWidth="1"/>
    <col min="21" max="21" width="11" style="186" customWidth="1"/>
    <col min="22" max="26" width="4.77734375" style="125" customWidth="1"/>
    <col min="27" max="16384" width="8.88671875" style="125"/>
  </cols>
  <sheetData>
    <row r="2" spans="1:22" s="150" customFormat="1" ht="22.95" customHeight="1">
      <c r="A2" s="149"/>
      <c r="B2" s="149"/>
      <c r="O2" s="219" t="s">
        <v>229</v>
      </c>
      <c r="P2" s="219"/>
      <c r="Q2" s="219"/>
      <c r="R2" s="219"/>
      <c r="S2" s="219"/>
      <c r="U2" s="187" t="s">
        <v>205</v>
      </c>
    </row>
    <row r="3" spans="1:22" s="150" customFormat="1" ht="22.95" customHeight="1">
      <c r="U3" s="187"/>
    </row>
    <row r="4" spans="1:22" s="150" customFormat="1" ht="22.95" customHeight="1">
      <c r="B4" s="150" t="s">
        <v>59</v>
      </c>
      <c r="U4" s="187"/>
    </row>
    <row r="5" spans="1:22" s="150" customFormat="1" ht="22.95" customHeight="1">
      <c r="B5" s="150" t="s">
        <v>58</v>
      </c>
      <c r="U5" s="187"/>
    </row>
    <row r="6" spans="1:22" s="150" customFormat="1" ht="22.95" customHeight="1">
      <c r="U6" s="187"/>
    </row>
    <row r="7" spans="1:22" s="150" customFormat="1" ht="22.95" customHeight="1">
      <c r="J7" s="150" t="s">
        <v>46</v>
      </c>
      <c r="U7" s="187"/>
    </row>
    <row r="8" spans="1:22" s="150" customFormat="1" ht="22.95" customHeight="1">
      <c r="J8" s="150" t="s">
        <v>47</v>
      </c>
      <c r="U8" s="187"/>
    </row>
    <row r="9" spans="1:22" s="150" customFormat="1" ht="22.95" customHeight="1">
      <c r="J9" s="150" t="s">
        <v>48</v>
      </c>
      <c r="U9" s="187" t="s">
        <v>207</v>
      </c>
      <c r="V9" s="191"/>
    </row>
    <row r="10" spans="1:22" s="150" customFormat="1" ht="22.95" customHeight="1">
      <c r="U10" s="187"/>
    </row>
    <row r="11" spans="1:22" s="150" customFormat="1" ht="22.95" customHeight="1">
      <c r="U11" s="187"/>
    </row>
    <row r="12" spans="1:22" s="150" customFormat="1" ht="22.95" customHeight="1">
      <c r="B12" s="223" t="s">
        <v>45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U12" s="187"/>
    </row>
    <row r="13" spans="1:22" s="150" customFormat="1" ht="22.95" customHeight="1">
      <c r="U13" s="187"/>
    </row>
    <row r="14" spans="1:22" s="150" customFormat="1" ht="22.95" customHeight="1">
      <c r="B14" s="220" t="s">
        <v>240</v>
      </c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  <c r="P14" s="220"/>
      <c r="Q14" s="220"/>
      <c r="R14" s="220"/>
      <c r="S14" s="220"/>
      <c r="U14" s="187"/>
    </row>
    <row r="15" spans="1:22" s="150" customFormat="1" ht="22.95" customHeight="1">
      <c r="B15" s="220"/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U15" s="187"/>
    </row>
    <row r="16" spans="1:22" s="150" customFormat="1" ht="22.95" customHeight="1">
      <c r="J16" s="151"/>
      <c r="K16" s="151"/>
      <c r="L16" s="151"/>
      <c r="M16" s="151"/>
      <c r="N16" s="151"/>
      <c r="O16" s="151"/>
      <c r="P16" s="151"/>
      <c r="U16" s="187"/>
    </row>
    <row r="17" spans="2:27" s="150" customFormat="1" ht="22.95" customHeight="1">
      <c r="B17" s="152" t="s">
        <v>50</v>
      </c>
      <c r="C17" s="152"/>
      <c r="D17" s="152"/>
      <c r="E17" s="224">
        <f>見積内訳!D86</f>
        <v>14638020</v>
      </c>
      <c r="F17" s="224"/>
      <c r="G17" s="224"/>
      <c r="H17" s="224"/>
      <c r="I17" s="153" t="s">
        <v>52</v>
      </c>
      <c r="J17" s="153" t="s">
        <v>193</v>
      </c>
      <c r="K17" s="153"/>
      <c r="L17" s="154"/>
      <c r="M17" s="154"/>
      <c r="N17" s="154"/>
      <c r="O17" s="154"/>
      <c r="P17" s="154"/>
      <c r="Q17" s="154"/>
      <c r="R17" s="151"/>
      <c r="U17" s="187"/>
    </row>
    <row r="18" spans="2:27" s="150" customFormat="1" ht="22.95" customHeight="1">
      <c r="B18" s="155" t="s">
        <v>53</v>
      </c>
      <c r="E18" s="225">
        <f>見積内訳!D85</f>
        <v>13898200</v>
      </c>
      <c r="F18" s="225"/>
      <c r="G18" s="225"/>
      <c r="H18" s="225"/>
      <c r="I18" s="150" t="s">
        <v>54</v>
      </c>
      <c r="L18" s="154"/>
      <c r="M18" s="154"/>
      <c r="N18" s="154"/>
      <c r="O18" s="154"/>
      <c r="P18" s="154"/>
      <c r="U18" s="187"/>
      <c r="V18" s="151"/>
      <c r="W18" s="151"/>
      <c r="X18" s="151"/>
      <c r="Y18" s="151"/>
      <c r="Z18" s="151"/>
      <c r="AA18" s="151"/>
    </row>
    <row r="19" spans="2:27" s="150" customFormat="1" ht="22.95" customHeight="1">
      <c r="B19" s="155"/>
      <c r="G19" s="156"/>
      <c r="H19" s="156"/>
      <c r="I19" s="156"/>
      <c r="L19" s="154"/>
      <c r="M19" s="154"/>
      <c r="N19" s="154"/>
      <c r="O19" s="154"/>
      <c r="P19" s="154"/>
      <c r="U19" s="187"/>
      <c r="V19" s="151"/>
      <c r="W19" s="151"/>
      <c r="X19" s="151"/>
      <c r="Y19" s="151"/>
      <c r="Z19" s="151"/>
      <c r="AA19" s="151"/>
    </row>
    <row r="20" spans="2:27" s="150" customFormat="1" ht="22.95" customHeight="1">
      <c r="B20" s="226" t="s">
        <v>62</v>
      </c>
      <c r="C20" s="226"/>
      <c r="D20" s="226" t="s">
        <v>63</v>
      </c>
      <c r="E20" s="226"/>
      <c r="F20" s="226"/>
      <c r="G20" s="226"/>
      <c r="H20" s="227">
        <f>見積内訳!E85</f>
        <v>6500000</v>
      </c>
      <c r="I20" s="227"/>
      <c r="J20" s="228"/>
      <c r="K20" s="148" t="s">
        <v>52</v>
      </c>
      <c r="L20" s="229"/>
      <c r="M20" s="229"/>
      <c r="N20" s="229"/>
      <c r="O20" s="229"/>
      <c r="P20" s="229"/>
      <c r="Q20" s="230"/>
      <c r="R20" s="148"/>
      <c r="U20" s="187"/>
      <c r="V20" s="151"/>
      <c r="W20" s="231"/>
      <c r="X20" s="126"/>
      <c r="Y20" s="127"/>
      <c r="Z20" s="127"/>
      <c r="AA20" s="127"/>
    </row>
    <row r="21" spans="2:27" s="150" customFormat="1" ht="22.95" customHeight="1">
      <c r="B21" s="226"/>
      <c r="C21" s="226"/>
      <c r="D21" s="226" t="s">
        <v>65</v>
      </c>
      <c r="E21" s="226"/>
      <c r="F21" s="226"/>
      <c r="G21" s="226"/>
      <c r="H21" s="227">
        <f>見積内訳!F85</f>
        <v>7398200</v>
      </c>
      <c r="I21" s="227"/>
      <c r="J21" s="228"/>
      <c r="K21" s="148" t="s">
        <v>52</v>
      </c>
      <c r="L21" s="232" t="s">
        <v>64</v>
      </c>
      <c r="M21" s="232"/>
      <c r="N21" s="232"/>
      <c r="O21" s="227">
        <f>見積内訳!G85</f>
        <v>739820</v>
      </c>
      <c r="P21" s="227"/>
      <c r="Q21" s="228"/>
      <c r="R21" s="148" t="s">
        <v>52</v>
      </c>
      <c r="U21" s="187"/>
      <c r="V21" s="151"/>
      <c r="W21" s="231"/>
      <c r="X21" s="126"/>
      <c r="Y21" s="127"/>
      <c r="Z21" s="126"/>
      <c r="AA21" s="127"/>
    </row>
    <row r="22" spans="2:27" s="150" customFormat="1" ht="22.95" customHeight="1">
      <c r="B22" s="155"/>
      <c r="G22" s="157"/>
      <c r="H22" s="157"/>
      <c r="I22" s="157"/>
      <c r="U22" s="187"/>
      <c r="V22" s="151"/>
      <c r="W22" s="151"/>
      <c r="X22" s="151"/>
      <c r="Y22" s="151"/>
      <c r="Z22" s="151"/>
      <c r="AA22" s="151"/>
    </row>
    <row r="23" spans="2:27" s="150" customFormat="1" ht="22.95" customHeight="1" thickBot="1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U23" s="187"/>
    </row>
    <row r="24" spans="2:27" s="150" customFormat="1" ht="22.95" customHeight="1" thickTop="1">
      <c r="B24" s="222" t="s">
        <v>51</v>
      </c>
      <c r="C24" s="222"/>
      <c r="U24" s="187"/>
    </row>
    <row r="25" spans="2:27" s="150" customFormat="1" ht="22.95" customHeight="1">
      <c r="B25" s="220" t="s">
        <v>241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  <c r="U25" s="187"/>
    </row>
    <row r="26" spans="2:27" s="150" customFormat="1" ht="22.95" customHeight="1"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U26" s="187"/>
    </row>
    <row r="27" spans="2:27" s="150" customFormat="1" ht="22.95" customHeight="1"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U27" s="187"/>
    </row>
    <row r="28" spans="2:27" s="150" customFormat="1" ht="22.95" customHeight="1" thickBot="1"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U28" s="187"/>
    </row>
    <row r="29" spans="2:27" s="150" customFormat="1" ht="22.95" customHeight="1" thickTop="1">
      <c r="U29" s="187"/>
    </row>
    <row r="30" spans="2:27" s="150" customFormat="1" ht="22.95" customHeight="1"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U30" s="187"/>
    </row>
    <row r="31" spans="2:27" s="150" customFormat="1" ht="22.95" customHeight="1">
      <c r="B31" s="151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U31" s="187"/>
    </row>
    <row r="32" spans="2:27" s="150" customFormat="1" ht="22.95" customHeight="1"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U32" s="187"/>
    </row>
    <row r="33" spans="2:21" s="150" customFormat="1" ht="22.95" customHeight="1">
      <c r="B33" s="151"/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U33" s="187"/>
    </row>
    <row r="34" spans="2:21" s="150" customFormat="1" ht="22.95" customHeight="1">
      <c r="B34" s="150" t="s">
        <v>197</v>
      </c>
      <c r="U34" s="187"/>
    </row>
    <row r="35" spans="2:21" ht="22.95" customHeight="1"/>
  </sheetData>
  <mergeCells count="17">
    <mergeCell ref="W20:W21"/>
    <mergeCell ref="D21:G21"/>
    <mergeCell ref="H21:J21"/>
    <mergeCell ref="L21:N21"/>
    <mergeCell ref="O21:Q21"/>
    <mergeCell ref="O2:S2"/>
    <mergeCell ref="B25:S28"/>
    <mergeCell ref="B24:C24"/>
    <mergeCell ref="B12:S12"/>
    <mergeCell ref="E17:H17"/>
    <mergeCell ref="E18:H18"/>
    <mergeCell ref="B20:C21"/>
    <mergeCell ref="D20:G20"/>
    <mergeCell ref="H20:J20"/>
    <mergeCell ref="L20:N20"/>
    <mergeCell ref="O20:Q20"/>
    <mergeCell ref="B14:S15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1DA5E-5D4A-4074-95FC-2CEBF156583C}">
  <sheetPr>
    <tabColor rgb="FFFFFF00"/>
    <pageSetUpPr fitToPage="1"/>
  </sheetPr>
  <dimension ref="A2:AA35"/>
  <sheetViews>
    <sheetView view="pageBreakPreview" topLeftCell="A9" zoomScale="115" zoomScaleNormal="100" zoomScaleSheetLayoutView="115" workbookViewId="0">
      <selection activeCell="T37" sqref="T37"/>
    </sheetView>
  </sheetViews>
  <sheetFormatPr defaultRowHeight="13.2"/>
  <cols>
    <col min="1" max="20" width="4.5546875" style="125" customWidth="1"/>
    <col min="21" max="26" width="4.77734375" style="125" customWidth="1"/>
    <col min="27" max="16384" width="8.88671875" style="125"/>
  </cols>
  <sheetData>
    <row r="2" spans="1:21" s="150" customFormat="1" ht="22.95" customHeight="1">
      <c r="A2" s="149"/>
      <c r="B2" s="149"/>
      <c r="O2" s="219" t="s">
        <v>229</v>
      </c>
      <c r="P2" s="219"/>
      <c r="Q2" s="219"/>
      <c r="R2" s="219"/>
      <c r="S2" s="219"/>
      <c r="U2" s="187" t="s">
        <v>206</v>
      </c>
    </row>
    <row r="3" spans="1:21" s="150" customFormat="1" ht="22.95" customHeight="1">
      <c r="U3" s="187"/>
    </row>
    <row r="4" spans="1:21" s="150" customFormat="1" ht="22.95" customHeight="1">
      <c r="B4" s="150" t="s">
        <v>59</v>
      </c>
      <c r="U4" s="187"/>
    </row>
    <row r="5" spans="1:21" s="150" customFormat="1" ht="22.95" customHeight="1">
      <c r="B5" s="150" t="s">
        <v>58</v>
      </c>
      <c r="U5" s="187"/>
    </row>
    <row r="6" spans="1:21" s="150" customFormat="1" ht="22.95" customHeight="1">
      <c r="U6" s="187"/>
    </row>
    <row r="7" spans="1:21" s="150" customFormat="1" ht="22.95" customHeight="1">
      <c r="J7" s="150" t="s">
        <v>46</v>
      </c>
      <c r="U7" s="187"/>
    </row>
    <row r="8" spans="1:21" s="150" customFormat="1" ht="22.95" customHeight="1">
      <c r="J8" s="150" t="s">
        <v>47</v>
      </c>
      <c r="U8" s="187"/>
    </row>
    <row r="9" spans="1:21" s="150" customFormat="1" ht="22.95" customHeight="1">
      <c r="J9" s="150" t="s">
        <v>48</v>
      </c>
      <c r="U9" s="187" t="s">
        <v>207</v>
      </c>
    </row>
    <row r="10" spans="1:21" s="150" customFormat="1" ht="22.95" customHeight="1"/>
    <row r="11" spans="1:21" s="150" customFormat="1" ht="22.95" customHeight="1"/>
    <row r="12" spans="1:21" s="150" customFormat="1" ht="22.95" customHeight="1">
      <c r="B12" s="223" t="s">
        <v>45</v>
      </c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</row>
    <row r="13" spans="1:21" s="150" customFormat="1" ht="22.95" customHeight="1"/>
    <row r="14" spans="1:21" s="150" customFormat="1" ht="22.95" customHeight="1">
      <c r="B14" s="150" t="s">
        <v>49</v>
      </c>
    </row>
    <row r="15" spans="1:21" s="150" customFormat="1" ht="22.95" customHeight="1"/>
    <row r="16" spans="1:21" s="150" customFormat="1" ht="22.95" customHeight="1">
      <c r="J16" s="151"/>
      <c r="K16" s="151"/>
      <c r="L16" s="151"/>
      <c r="M16" s="151"/>
      <c r="N16" s="151"/>
      <c r="O16" s="151"/>
      <c r="P16" s="151"/>
    </row>
    <row r="17" spans="2:27" s="150" customFormat="1" ht="22.95" customHeight="1">
      <c r="B17" s="152" t="s">
        <v>50</v>
      </c>
      <c r="C17" s="152"/>
      <c r="D17" s="152"/>
      <c r="E17" s="224">
        <f>見積内訳!D86</f>
        <v>14638020</v>
      </c>
      <c r="F17" s="224"/>
      <c r="G17" s="224"/>
      <c r="H17" s="224"/>
      <c r="I17" s="153" t="s">
        <v>52</v>
      </c>
      <c r="J17" s="153" t="s">
        <v>193</v>
      </c>
      <c r="K17" s="153"/>
      <c r="L17" s="154"/>
      <c r="M17" s="154"/>
      <c r="N17" s="154"/>
      <c r="O17" s="154"/>
      <c r="P17" s="154"/>
      <c r="Q17" s="154"/>
      <c r="R17" s="151"/>
    </row>
    <row r="18" spans="2:27" s="150" customFormat="1" ht="22.95" customHeight="1">
      <c r="B18" s="155" t="s">
        <v>53</v>
      </c>
      <c r="E18" s="225">
        <f>見積内訳!D85</f>
        <v>13898200</v>
      </c>
      <c r="F18" s="225"/>
      <c r="G18" s="225"/>
      <c r="H18" s="225"/>
      <c r="I18" s="150" t="s">
        <v>54</v>
      </c>
      <c r="L18" s="154"/>
      <c r="M18" s="154"/>
      <c r="N18" s="154"/>
      <c r="O18" s="154"/>
      <c r="P18" s="154"/>
      <c r="V18" s="151"/>
      <c r="W18" s="151"/>
      <c r="X18" s="151"/>
      <c r="Y18" s="151"/>
      <c r="Z18" s="151"/>
      <c r="AA18" s="151"/>
    </row>
    <row r="19" spans="2:27" s="150" customFormat="1" ht="22.95" customHeight="1">
      <c r="B19" s="155"/>
      <c r="G19" s="156"/>
      <c r="H19" s="156"/>
      <c r="I19" s="156"/>
      <c r="L19" s="154"/>
      <c r="M19" s="154"/>
      <c r="N19" s="154"/>
      <c r="O19" s="154"/>
      <c r="P19" s="154"/>
      <c r="V19" s="151"/>
      <c r="W19" s="151"/>
      <c r="X19" s="151"/>
      <c r="Y19" s="151"/>
      <c r="Z19" s="151"/>
      <c r="AA19" s="151"/>
    </row>
    <row r="20" spans="2:27" s="150" customFormat="1" ht="22.95" customHeight="1">
      <c r="B20" s="226" t="s">
        <v>62</v>
      </c>
      <c r="C20" s="226"/>
      <c r="D20" s="226" t="s">
        <v>63</v>
      </c>
      <c r="E20" s="226"/>
      <c r="F20" s="226"/>
      <c r="G20" s="226"/>
      <c r="H20" s="227">
        <f>見積内訳!E85</f>
        <v>6500000</v>
      </c>
      <c r="I20" s="227"/>
      <c r="J20" s="228"/>
      <c r="K20" s="148" t="s">
        <v>52</v>
      </c>
      <c r="L20" s="229"/>
      <c r="M20" s="229"/>
      <c r="N20" s="229"/>
      <c r="O20" s="229"/>
      <c r="P20" s="229"/>
      <c r="Q20" s="230"/>
      <c r="R20" s="148"/>
      <c r="V20" s="151"/>
      <c r="W20" s="231"/>
      <c r="X20" s="126"/>
      <c r="Y20" s="127"/>
      <c r="Z20" s="127"/>
      <c r="AA20" s="127"/>
    </row>
    <row r="21" spans="2:27" s="150" customFormat="1" ht="22.95" customHeight="1">
      <c r="B21" s="226"/>
      <c r="C21" s="226"/>
      <c r="D21" s="226" t="s">
        <v>65</v>
      </c>
      <c r="E21" s="226"/>
      <c r="F21" s="226"/>
      <c r="G21" s="226"/>
      <c r="H21" s="227">
        <f>見積内訳!F85</f>
        <v>7398200</v>
      </c>
      <c r="I21" s="227"/>
      <c r="J21" s="228"/>
      <c r="K21" s="148" t="s">
        <v>52</v>
      </c>
      <c r="L21" s="232" t="s">
        <v>64</v>
      </c>
      <c r="M21" s="232"/>
      <c r="N21" s="232"/>
      <c r="O21" s="227">
        <f>見積内訳!G85</f>
        <v>739820</v>
      </c>
      <c r="P21" s="227"/>
      <c r="Q21" s="228"/>
      <c r="R21" s="148" t="s">
        <v>52</v>
      </c>
      <c r="V21" s="151"/>
      <c r="W21" s="231"/>
      <c r="X21" s="126"/>
      <c r="Y21" s="127"/>
      <c r="Z21" s="126"/>
      <c r="AA21" s="127"/>
    </row>
    <row r="22" spans="2:27" s="150" customFormat="1" ht="22.95" customHeight="1">
      <c r="B22" s="155"/>
      <c r="G22" s="157"/>
      <c r="H22" s="157"/>
      <c r="I22" s="157"/>
      <c r="V22" s="151"/>
      <c r="W22" s="151"/>
      <c r="X22" s="151"/>
      <c r="Y22" s="151"/>
      <c r="Z22" s="151"/>
      <c r="AA22" s="151"/>
    </row>
    <row r="23" spans="2:27" s="150" customFormat="1" ht="22.95" customHeight="1" thickBot="1">
      <c r="B23" s="158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</row>
    <row r="24" spans="2:27" s="150" customFormat="1" ht="22.95" customHeight="1" thickTop="1">
      <c r="B24" s="222" t="s">
        <v>51</v>
      </c>
      <c r="C24" s="222"/>
    </row>
    <row r="25" spans="2:27" s="150" customFormat="1" ht="22.95" customHeight="1">
      <c r="B25" s="220" t="s">
        <v>241</v>
      </c>
      <c r="C25" s="220"/>
      <c r="D25" s="220"/>
      <c r="E25" s="220"/>
      <c r="F25" s="220"/>
      <c r="G25" s="220"/>
      <c r="H25" s="220"/>
      <c r="I25" s="220"/>
      <c r="J25" s="220"/>
      <c r="K25" s="220"/>
      <c r="L25" s="220"/>
      <c r="M25" s="220"/>
      <c r="N25" s="220"/>
      <c r="O25" s="220"/>
      <c r="P25" s="220"/>
      <c r="Q25" s="220"/>
      <c r="R25" s="220"/>
      <c r="S25" s="220"/>
    </row>
    <row r="26" spans="2:27" s="150" customFormat="1" ht="22.95" customHeight="1"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</row>
    <row r="27" spans="2:27" s="150" customFormat="1" ht="22.95" customHeight="1">
      <c r="B27" s="220"/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</row>
    <row r="28" spans="2:27" s="150" customFormat="1" ht="22.95" customHeight="1" thickBot="1"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</row>
    <row r="29" spans="2:27" s="150" customFormat="1" ht="22.95" customHeight="1" thickTop="1"/>
    <row r="30" spans="2:27" s="150" customFormat="1" ht="22.95" customHeight="1">
      <c r="B30" s="152" t="s">
        <v>61</v>
      </c>
      <c r="C30" s="152"/>
      <c r="D30" s="152"/>
      <c r="E30" s="152"/>
      <c r="F30" s="152"/>
      <c r="G30" s="152"/>
      <c r="H30" s="152"/>
      <c r="I30" s="152"/>
      <c r="J30" s="152"/>
      <c r="K30" s="151"/>
      <c r="L30" s="151"/>
      <c r="M30" s="151"/>
      <c r="N30" s="151"/>
      <c r="O30" s="151"/>
      <c r="P30" s="151"/>
      <c r="Q30" s="151"/>
      <c r="R30" s="151"/>
      <c r="S30" s="151"/>
    </row>
    <row r="31" spans="2:27" s="150" customFormat="1" ht="22.95" customHeight="1">
      <c r="B31" s="159" t="s">
        <v>60</v>
      </c>
      <c r="C31" s="159"/>
      <c r="D31" s="159"/>
      <c r="E31" s="159"/>
      <c r="F31" s="159"/>
      <c r="G31" s="159"/>
      <c r="H31" s="159"/>
      <c r="I31" s="159"/>
      <c r="J31" s="159"/>
      <c r="K31" s="151"/>
      <c r="L31" s="151"/>
      <c r="M31" s="151"/>
      <c r="N31" s="151"/>
      <c r="O31" s="151"/>
      <c r="P31" s="151"/>
      <c r="Q31" s="151"/>
      <c r="R31" s="151"/>
      <c r="S31" s="151"/>
    </row>
    <row r="32" spans="2:27" s="150" customFormat="1" ht="22.95" customHeight="1"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</row>
    <row r="33" spans="2:19" s="150" customFormat="1" ht="22.95" customHeight="1">
      <c r="K33" s="151"/>
      <c r="L33" s="151"/>
      <c r="M33" s="151"/>
      <c r="N33" s="151"/>
      <c r="O33" s="151"/>
      <c r="P33" s="151"/>
      <c r="Q33" s="151"/>
      <c r="R33" s="151"/>
      <c r="S33" s="151"/>
    </row>
    <row r="34" spans="2:19" s="150" customFormat="1" ht="22.95" customHeight="1">
      <c r="B34" s="150" t="s">
        <v>197</v>
      </c>
    </row>
    <row r="35" spans="2:19" ht="22.95" customHeight="1"/>
  </sheetData>
  <mergeCells count="16">
    <mergeCell ref="O2:S2"/>
    <mergeCell ref="B24:C24"/>
    <mergeCell ref="B25:S28"/>
    <mergeCell ref="B12:S12"/>
    <mergeCell ref="E17:H17"/>
    <mergeCell ref="L20:N20"/>
    <mergeCell ref="O20:Q20"/>
    <mergeCell ref="O21:Q21"/>
    <mergeCell ref="E18:H18"/>
    <mergeCell ref="W20:W21"/>
    <mergeCell ref="B20:C21"/>
    <mergeCell ref="D20:G20"/>
    <mergeCell ref="D21:G21"/>
    <mergeCell ref="H20:J20"/>
    <mergeCell ref="H21:J21"/>
    <mergeCell ref="L21:N21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S86"/>
  <sheetViews>
    <sheetView showGridLines="0" view="pageBreakPreview" zoomScale="70" zoomScaleNormal="55" zoomScaleSheetLayoutView="70" workbookViewId="0">
      <pane ySplit="5" topLeftCell="A6" activePane="bottomLeft" state="frozen"/>
      <selection activeCell="T37" sqref="T37"/>
      <selection pane="bottomLeft" activeCell="Q37" sqref="Q37"/>
    </sheetView>
  </sheetViews>
  <sheetFormatPr defaultRowHeight="13.2"/>
  <cols>
    <col min="1" max="1" width="3.109375" customWidth="1"/>
    <col min="2" max="2" width="19.5546875" customWidth="1"/>
    <col min="3" max="3" width="30.77734375" customWidth="1"/>
    <col min="4" max="4" width="16.77734375" customWidth="1"/>
    <col min="5" max="6" width="16.33203125" customWidth="1"/>
    <col min="7" max="7" width="14.77734375" customWidth="1"/>
    <col min="8" max="8" width="13.77734375" customWidth="1"/>
    <col min="9" max="9" width="5.77734375" customWidth="1"/>
    <col min="10" max="10" width="8.77734375" customWidth="1"/>
    <col min="11" max="11" width="7.77734375" customWidth="1"/>
    <col min="12" max="12" width="5.77734375" customWidth="1"/>
    <col min="13" max="13" width="7.77734375" customWidth="1"/>
    <col min="14" max="14" width="7.88671875" customWidth="1"/>
  </cols>
  <sheetData>
    <row r="1" spans="2:15" s="68" customFormat="1" ht="17.399999999999999"/>
    <row r="2" spans="2:15" s="68" customFormat="1" ht="19.2">
      <c r="B2" s="235" t="s">
        <v>17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2:15" s="68" customFormat="1" ht="18" thickBot="1">
      <c r="B3" s="23"/>
      <c r="C3" s="23"/>
      <c r="D3" s="23"/>
      <c r="E3" s="23"/>
      <c r="F3" s="23"/>
      <c r="G3" s="24"/>
      <c r="H3" s="23"/>
      <c r="I3" s="23"/>
      <c r="J3" s="23"/>
      <c r="K3" s="23"/>
      <c r="L3" s="23"/>
      <c r="M3" s="23"/>
      <c r="N3" s="24" t="s">
        <v>12</v>
      </c>
    </row>
    <row r="4" spans="2:15" s="68" customFormat="1" ht="26.4" customHeight="1">
      <c r="B4" s="244" t="s">
        <v>0</v>
      </c>
      <c r="C4" s="244" t="s">
        <v>16</v>
      </c>
      <c r="D4" s="121" t="s">
        <v>14</v>
      </c>
      <c r="E4" s="70"/>
      <c r="F4" s="70"/>
      <c r="G4" s="71"/>
      <c r="H4" s="238" t="s">
        <v>243</v>
      </c>
      <c r="I4" s="239"/>
      <c r="J4" s="239"/>
      <c r="K4" s="239"/>
      <c r="L4" s="239"/>
      <c r="M4" s="239"/>
      <c r="N4" s="240"/>
    </row>
    <row r="5" spans="2:15" s="68" customFormat="1" ht="39" customHeight="1" thickBot="1">
      <c r="B5" s="245"/>
      <c r="C5" s="245"/>
      <c r="D5" s="72"/>
      <c r="E5" s="73" t="s">
        <v>66</v>
      </c>
      <c r="F5" s="73" t="s">
        <v>67</v>
      </c>
      <c r="G5" s="73" t="s">
        <v>68</v>
      </c>
      <c r="H5" s="241"/>
      <c r="I5" s="242"/>
      <c r="J5" s="242"/>
      <c r="K5" s="242"/>
      <c r="L5" s="242"/>
      <c r="M5" s="242"/>
      <c r="N5" s="243"/>
    </row>
    <row r="6" spans="2:15" ht="17.399999999999999">
      <c r="B6" s="99" t="s">
        <v>212</v>
      </c>
      <c r="C6" s="99"/>
      <c r="D6" s="100">
        <f>E6+F6</f>
        <v>7000000</v>
      </c>
      <c r="E6" s="101">
        <f>SUM(E7:E13)</f>
        <v>3500000</v>
      </c>
      <c r="F6" s="102">
        <f>SUM(F15:F20)</f>
        <v>3500000</v>
      </c>
      <c r="G6" s="103">
        <f>ROUNDDOWN(F6*10%,0)</f>
        <v>350000</v>
      </c>
      <c r="H6" s="101"/>
      <c r="I6" s="101"/>
      <c r="J6" s="101"/>
      <c r="K6" s="101"/>
      <c r="L6" s="101"/>
      <c r="M6" s="101"/>
      <c r="N6" s="104"/>
    </row>
    <row r="7" spans="2:15" s="37" customFormat="1" ht="17.399999999999999">
      <c r="B7" s="40"/>
      <c r="C7" s="40" t="s">
        <v>18</v>
      </c>
      <c r="D7" s="38"/>
      <c r="E7" s="26"/>
      <c r="F7" s="45"/>
      <c r="G7" s="62"/>
      <c r="H7" s="41"/>
      <c r="I7" s="42"/>
      <c r="J7" s="26"/>
      <c r="K7" s="43"/>
      <c r="L7" s="43"/>
      <c r="M7" s="26"/>
      <c r="N7" s="44"/>
    </row>
    <row r="8" spans="2:15" s="37" customFormat="1" ht="17.399999999999999">
      <c r="B8" s="61"/>
      <c r="C8" s="61" t="s">
        <v>20</v>
      </c>
      <c r="D8" s="38"/>
      <c r="E8" s="45">
        <f>ROUNDDOWN(H8*J8,0)</f>
        <v>2000000</v>
      </c>
      <c r="F8" s="45"/>
      <c r="G8" s="62"/>
      <c r="H8" s="41">
        <v>20000</v>
      </c>
      <c r="I8" s="42" t="s">
        <v>13</v>
      </c>
      <c r="J8" s="69">
        <v>100</v>
      </c>
      <c r="K8" s="43" t="s">
        <v>15</v>
      </c>
      <c r="L8" s="43"/>
      <c r="M8" s="43"/>
      <c r="N8" s="44"/>
      <c r="O8" s="190" t="s">
        <v>201</v>
      </c>
    </row>
    <row r="9" spans="2:15" s="37" customFormat="1" ht="17.399999999999999">
      <c r="B9" s="61"/>
      <c r="C9" s="61" t="s">
        <v>22</v>
      </c>
      <c r="D9" s="38"/>
      <c r="E9" s="45">
        <f t="shared" ref="E9:E10" si="0">ROUNDDOWN(H9*J9,0)</f>
        <v>1000000</v>
      </c>
      <c r="F9" s="45"/>
      <c r="G9" s="62"/>
      <c r="H9" s="41">
        <v>10000</v>
      </c>
      <c r="I9" s="42" t="s">
        <v>13</v>
      </c>
      <c r="J9" s="69">
        <v>100</v>
      </c>
      <c r="K9" s="43" t="s">
        <v>15</v>
      </c>
      <c r="L9" s="43"/>
      <c r="M9" s="43"/>
      <c r="N9" s="44"/>
    </row>
    <row r="10" spans="2:15" s="37" customFormat="1" ht="17.399999999999999">
      <c r="B10" s="61"/>
      <c r="C10" s="61" t="s">
        <v>21</v>
      </c>
      <c r="D10" s="38"/>
      <c r="E10" s="45">
        <f t="shared" si="0"/>
        <v>500000</v>
      </c>
      <c r="F10" s="45"/>
      <c r="G10" s="62"/>
      <c r="H10" s="41">
        <v>5000</v>
      </c>
      <c r="I10" s="42" t="s">
        <v>13</v>
      </c>
      <c r="J10" s="69">
        <v>100</v>
      </c>
      <c r="K10" s="43" t="s">
        <v>15</v>
      </c>
      <c r="L10" s="43"/>
      <c r="M10" s="43"/>
      <c r="N10" s="44"/>
    </row>
    <row r="11" spans="2:15" s="37" customFormat="1" ht="17.399999999999999">
      <c r="B11" s="61"/>
      <c r="C11" s="61"/>
      <c r="D11" s="38"/>
      <c r="E11" s="45"/>
      <c r="F11" s="52"/>
      <c r="G11" s="63"/>
      <c r="H11" s="41"/>
      <c r="I11" s="42" t="s">
        <v>13</v>
      </c>
      <c r="J11" s="69"/>
      <c r="K11" s="43" t="s">
        <v>15</v>
      </c>
      <c r="L11" s="43"/>
      <c r="M11" s="43"/>
      <c r="N11" s="44"/>
    </row>
    <row r="12" spans="2:15" s="37" customFormat="1" ht="17.399999999999999">
      <c r="B12" s="61"/>
      <c r="C12" s="61"/>
      <c r="D12" s="38"/>
      <c r="E12" s="45"/>
      <c r="F12" s="45"/>
      <c r="G12" s="62"/>
      <c r="H12" s="41"/>
      <c r="I12" s="42" t="s">
        <v>13</v>
      </c>
      <c r="J12" s="69"/>
      <c r="K12" s="43" t="s">
        <v>15</v>
      </c>
      <c r="L12" s="43"/>
      <c r="M12" s="43"/>
      <c r="N12" s="44"/>
    </row>
    <row r="13" spans="2:15" s="37" customFormat="1" ht="17.399999999999999">
      <c r="B13" s="61"/>
      <c r="C13" s="61"/>
      <c r="D13" s="38"/>
      <c r="E13" s="45"/>
      <c r="F13" s="52"/>
      <c r="G13" s="63"/>
      <c r="H13" s="41"/>
      <c r="I13" s="42"/>
      <c r="J13" s="69"/>
      <c r="K13" s="43"/>
      <c r="L13" s="43"/>
      <c r="M13" s="43"/>
      <c r="N13" s="44"/>
    </row>
    <row r="14" spans="2:15" s="37" customFormat="1" ht="17.399999999999999">
      <c r="B14" s="40"/>
      <c r="C14" s="40" t="s">
        <v>19</v>
      </c>
      <c r="D14" s="38"/>
      <c r="E14" s="26"/>
      <c r="F14" s="52"/>
      <c r="G14" s="63"/>
      <c r="H14" s="41"/>
      <c r="I14" s="42"/>
      <c r="J14" s="69"/>
      <c r="K14" s="43"/>
      <c r="L14" s="43"/>
      <c r="M14" s="43"/>
      <c r="N14" s="44"/>
    </row>
    <row r="15" spans="2:15" s="37" customFormat="1" ht="17.399999999999999">
      <c r="B15" s="61"/>
      <c r="C15" s="61" t="s">
        <v>20</v>
      </c>
      <c r="D15" s="38"/>
      <c r="E15" s="45"/>
      <c r="F15" s="52">
        <f>ROUNDDOWN(H15*J15,0)</f>
        <v>2000000</v>
      </c>
      <c r="G15" s="63"/>
      <c r="H15" s="41">
        <v>20000</v>
      </c>
      <c r="I15" s="42" t="s">
        <v>13</v>
      </c>
      <c r="J15" s="69">
        <v>100</v>
      </c>
      <c r="K15" s="43" t="s">
        <v>15</v>
      </c>
      <c r="L15" s="43"/>
      <c r="M15" s="43"/>
      <c r="N15" s="44"/>
    </row>
    <row r="16" spans="2:15" s="37" customFormat="1" ht="17.399999999999999">
      <c r="B16" s="61"/>
      <c r="C16" s="61" t="s">
        <v>22</v>
      </c>
      <c r="D16" s="38"/>
      <c r="E16" s="45"/>
      <c r="F16" s="52">
        <f t="shared" ref="F16:F17" si="1">ROUNDDOWN(H16*J16,0)</f>
        <v>1000000</v>
      </c>
      <c r="G16" s="62"/>
      <c r="H16" s="41">
        <v>10000</v>
      </c>
      <c r="I16" s="42" t="s">
        <v>13</v>
      </c>
      <c r="J16" s="69">
        <v>100</v>
      </c>
      <c r="K16" s="43" t="s">
        <v>15</v>
      </c>
      <c r="L16" s="43"/>
      <c r="M16" s="43"/>
      <c r="N16" s="44"/>
    </row>
    <row r="17" spans="1:19" s="37" customFormat="1" ht="17.399999999999999">
      <c r="B17" s="61"/>
      <c r="C17" s="61" t="s">
        <v>21</v>
      </c>
      <c r="D17" s="38"/>
      <c r="E17" s="45"/>
      <c r="F17" s="52">
        <f t="shared" si="1"/>
        <v>500000</v>
      </c>
      <c r="G17" s="62"/>
      <c r="H17" s="41">
        <v>5000</v>
      </c>
      <c r="I17" s="42" t="s">
        <v>13</v>
      </c>
      <c r="J17" s="69">
        <v>100</v>
      </c>
      <c r="K17" s="43" t="s">
        <v>15</v>
      </c>
      <c r="L17" s="43"/>
      <c r="M17" s="43"/>
      <c r="N17" s="44"/>
    </row>
    <row r="18" spans="1:19" s="37" customFormat="1" ht="17.399999999999999">
      <c r="B18" s="61"/>
      <c r="C18" s="61"/>
      <c r="D18" s="38"/>
      <c r="E18" s="26"/>
      <c r="F18" s="45"/>
      <c r="G18" s="62"/>
      <c r="H18" s="41"/>
      <c r="I18" s="42" t="s">
        <v>13</v>
      </c>
      <c r="J18" s="69"/>
      <c r="K18" s="43" t="s">
        <v>15</v>
      </c>
      <c r="L18" s="43"/>
      <c r="M18" s="43"/>
      <c r="N18" s="44"/>
    </row>
    <row r="19" spans="1:19" s="37" customFormat="1" ht="17.399999999999999">
      <c r="B19" s="61"/>
      <c r="C19" s="61"/>
      <c r="D19" s="38"/>
      <c r="E19" s="26"/>
      <c r="F19" s="52"/>
      <c r="G19" s="63"/>
      <c r="H19" s="41"/>
      <c r="I19" s="42" t="s">
        <v>13</v>
      </c>
      <c r="J19" s="69"/>
      <c r="K19" s="43" t="s">
        <v>15</v>
      </c>
      <c r="L19" s="43"/>
      <c r="M19" s="43"/>
      <c r="N19" s="44"/>
    </row>
    <row r="20" spans="1:19" s="37" customFormat="1" ht="17.399999999999999">
      <c r="B20" s="61"/>
      <c r="C20" s="61"/>
      <c r="D20" s="38"/>
      <c r="E20" s="26"/>
      <c r="F20" s="52"/>
      <c r="G20" s="63"/>
      <c r="H20" s="41"/>
      <c r="I20" s="42"/>
      <c r="J20" s="69"/>
      <c r="K20" s="43"/>
      <c r="L20" s="43"/>
      <c r="M20" s="43"/>
      <c r="N20" s="44"/>
    </row>
    <row r="21" spans="1:19" ht="17.399999999999999" collapsed="1">
      <c r="B21" s="80" t="s">
        <v>213</v>
      </c>
      <c r="C21" s="80"/>
      <c r="D21" s="81">
        <f>E21+F21</f>
        <v>3362000</v>
      </c>
      <c r="E21" s="82">
        <f>SUM(E22,E29,E35,E41,E47,E53,E59,E65)</f>
        <v>2000000</v>
      </c>
      <c r="F21" s="83">
        <f>SUM(F22,F29,F35,F41,F47,F53,F59,F65)</f>
        <v>1362000</v>
      </c>
      <c r="G21" s="83">
        <f>ROUNDDOWN(F21*10%,0)</f>
        <v>136200</v>
      </c>
      <c r="H21" s="82"/>
      <c r="I21" s="85"/>
      <c r="J21" s="82"/>
      <c r="K21" s="85"/>
      <c r="L21" s="85"/>
      <c r="M21" s="82"/>
      <c r="N21" s="84"/>
    </row>
    <row r="22" spans="1:19" ht="17.399999999999999">
      <c r="B22" s="86" t="s">
        <v>1</v>
      </c>
      <c r="C22" s="86"/>
      <c r="D22" s="87">
        <f>E22+F22</f>
        <v>2010000</v>
      </c>
      <c r="E22" s="88">
        <f>SUM(E23:E28)</f>
        <v>1800000</v>
      </c>
      <c r="F22" s="89">
        <f>SUM(F23:F28)</f>
        <v>210000</v>
      </c>
      <c r="G22" s="77"/>
      <c r="H22" s="88"/>
      <c r="I22" s="91"/>
      <c r="J22" s="88"/>
      <c r="K22" s="91"/>
      <c r="L22" s="91"/>
      <c r="M22" s="88"/>
      <c r="N22" s="90"/>
    </row>
    <row r="23" spans="1:19" s="37" customFormat="1" ht="17.399999999999999">
      <c r="B23" s="67"/>
      <c r="C23" s="196" t="s">
        <v>8</v>
      </c>
      <c r="D23" s="38"/>
      <c r="E23" s="26"/>
      <c r="F23" s="53"/>
      <c r="G23" s="197"/>
      <c r="H23" s="22"/>
      <c r="I23" s="43"/>
      <c r="J23" s="26"/>
      <c r="K23" s="43"/>
      <c r="L23" s="43"/>
      <c r="M23" s="26"/>
      <c r="N23" s="44"/>
      <c r="O23" s="237" t="s">
        <v>202</v>
      </c>
      <c r="P23" s="237"/>
      <c r="Q23" s="237"/>
      <c r="R23" s="237"/>
      <c r="S23" s="237"/>
    </row>
    <row r="24" spans="1:19" s="37" customFormat="1" ht="17.399999999999999">
      <c r="B24" s="61"/>
      <c r="C24" s="61" t="s">
        <v>221</v>
      </c>
      <c r="D24" s="38"/>
      <c r="E24" s="26">
        <f>ROUNDDOWN(H24*J24,0)</f>
        <v>1800000</v>
      </c>
      <c r="F24" s="52"/>
      <c r="G24" s="63"/>
      <c r="H24" s="21">
        <v>300000</v>
      </c>
      <c r="I24" s="43" t="s">
        <v>13</v>
      </c>
      <c r="J24" s="26">
        <v>6</v>
      </c>
      <c r="K24" s="43" t="s">
        <v>23</v>
      </c>
      <c r="L24" s="43"/>
      <c r="M24" s="26"/>
      <c r="N24" s="44"/>
      <c r="O24" s="237"/>
      <c r="P24" s="237"/>
      <c r="Q24" s="237"/>
      <c r="R24" s="237"/>
      <c r="S24" s="237"/>
    </row>
    <row r="25" spans="1:19" s="37" customFormat="1" ht="17.399999999999999">
      <c r="B25" s="61"/>
      <c r="C25" s="61" t="s">
        <v>222</v>
      </c>
      <c r="D25" s="38"/>
      <c r="E25" s="26"/>
      <c r="F25" s="52">
        <f>ROUNDDOWN(H25*J25,0)</f>
        <v>60000</v>
      </c>
      <c r="G25" s="63"/>
      <c r="H25" s="41">
        <v>10000</v>
      </c>
      <c r="I25" s="43" t="s">
        <v>13</v>
      </c>
      <c r="J25" s="26">
        <v>6</v>
      </c>
      <c r="K25" s="43" t="s">
        <v>23</v>
      </c>
      <c r="L25" s="43"/>
      <c r="M25" s="26"/>
      <c r="N25" s="44"/>
      <c r="O25" s="237"/>
      <c r="P25" s="237"/>
      <c r="Q25" s="237"/>
      <c r="R25" s="237"/>
      <c r="S25" s="237"/>
    </row>
    <row r="26" spans="1:19" s="37" customFormat="1" ht="17.399999999999999">
      <c r="B26" s="40"/>
      <c r="C26" s="40" t="s">
        <v>9</v>
      </c>
      <c r="D26" s="38"/>
      <c r="E26" s="26"/>
      <c r="F26" s="52"/>
      <c r="G26" s="63"/>
      <c r="N26" s="44"/>
      <c r="O26" s="190" t="s">
        <v>203</v>
      </c>
    </row>
    <row r="27" spans="1:19" s="37" customFormat="1" ht="17.399999999999999">
      <c r="B27" s="40"/>
      <c r="C27" s="61" t="s">
        <v>223</v>
      </c>
      <c r="D27" s="38"/>
      <c r="E27" s="26"/>
      <c r="F27" s="52">
        <f>ROUNDDOWN(H27*J27,0)</f>
        <v>150000</v>
      </c>
      <c r="G27" s="63"/>
      <c r="H27" s="41">
        <v>50000</v>
      </c>
      <c r="I27" s="43" t="s">
        <v>13</v>
      </c>
      <c r="J27" s="26">
        <v>3</v>
      </c>
      <c r="K27" s="43" t="s">
        <v>23</v>
      </c>
      <c r="L27" s="43"/>
      <c r="M27" s="26"/>
      <c r="N27" s="44"/>
    </row>
    <row r="28" spans="1:19" ht="17.399999999999999" collapsed="1">
      <c r="A28" s="37"/>
      <c r="B28" s="46"/>
      <c r="C28" s="46"/>
      <c r="D28" s="39"/>
      <c r="E28" s="26"/>
      <c r="F28" s="54"/>
      <c r="G28" s="76"/>
      <c r="H28" s="47"/>
      <c r="I28" s="48"/>
      <c r="J28" s="49"/>
      <c r="K28" s="50"/>
      <c r="L28" s="50"/>
      <c r="M28" s="49"/>
      <c r="N28" s="51"/>
    </row>
    <row r="29" spans="1:19" ht="17.399999999999999">
      <c r="B29" s="92" t="s">
        <v>2</v>
      </c>
      <c r="C29" s="92"/>
      <c r="D29" s="93">
        <f>E29+F29</f>
        <v>200000</v>
      </c>
      <c r="E29" s="94">
        <f>SUM(E30:E34)</f>
        <v>0</v>
      </c>
      <c r="F29" s="95">
        <f t="shared" ref="F29" si="2">SUM(F30:F34)</f>
        <v>200000</v>
      </c>
      <c r="G29" s="78"/>
      <c r="H29" s="94"/>
      <c r="I29" s="97"/>
      <c r="J29" s="94"/>
      <c r="K29" s="97"/>
      <c r="L29" s="97"/>
      <c r="M29" s="94"/>
      <c r="N29" s="96"/>
    </row>
    <row r="30" spans="1:19" ht="17.399999999999999">
      <c r="B30" s="10"/>
      <c r="C30" s="10" t="s">
        <v>24</v>
      </c>
      <c r="D30" s="38"/>
      <c r="E30" s="17"/>
      <c r="F30" s="55">
        <f>ROUNDDOWN(H30*J30,0)</f>
        <v>200000</v>
      </c>
      <c r="G30" s="75"/>
      <c r="H30" s="19">
        <v>100000</v>
      </c>
      <c r="I30" s="16" t="s">
        <v>13</v>
      </c>
      <c r="J30" s="17">
        <v>2</v>
      </c>
      <c r="K30" s="16" t="s">
        <v>25</v>
      </c>
      <c r="L30" s="16"/>
      <c r="M30" s="17"/>
      <c r="N30" s="18"/>
    </row>
    <row r="31" spans="1:19" ht="17.399999999999999">
      <c r="B31" s="1"/>
      <c r="C31" s="1"/>
      <c r="D31" s="38"/>
      <c r="E31" s="3"/>
      <c r="F31" s="56"/>
      <c r="G31" s="63"/>
      <c r="H31" s="21"/>
      <c r="I31" s="4"/>
      <c r="J31" s="3"/>
      <c r="K31" s="4"/>
      <c r="L31" s="4"/>
      <c r="M31" s="41"/>
      <c r="N31" s="272"/>
    </row>
    <row r="32" spans="1:19" ht="17.399999999999999">
      <c r="B32" s="1"/>
      <c r="C32" s="1"/>
      <c r="D32" s="38"/>
      <c r="E32" s="3"/>
      <c r="F32" s="56"/>
      <c r="G32" s="63"/>
      <c r="H32" s="21"/>
      <c r="I32" s="4"/>
      <c r="J32" s="3"/>
      <c r="K32" s="4"/>
      <c r="L32" s="4"/>
      <c r="M32" s="3"/>
      <c r="N32" s="5"/>
    </row>
    <row r="33" spans="2:14" ht="17.399999999999999">
      <c r="B33" s="1"/>
      <c r="C33" s="1"/>
      <c r="D33" s="38"/>
      <c r="E33" s="3"/>
      <c r="F33" s="56"/>
      <c r="G33" s="63"/>
      <c r="H33" s="21"/>
      <c r="I33" s="4"/>
      <c r="J33" s="3"/>
      <c r="K33" s="4"/>
      <c r="L33" s="4"/>
      <c r="M33" s="3"/>
      <c r="N33" s="5"/>
    </row>
    <row r="34" spans="2:14" ht="17.399999999999999" collapsed="1">
      <c r="B34" s="1"/>
      <c r="C34" s="1"/>
      <c r="D34" s="39"/>
      <c r="E34" s="3"/>
      <c r="F34" s="56"/>
      <c r="G34" s="63"/>
      <c r="H34" s="2"/>
      <c r="I34" s="4"/>
      <c r="J34" s="3"/>
      <c r="K34" s="4"/>
      <c r="L34" s="4"/>
      <c r="M34" s="3"/>
      <c r="N34" s="5"/>
    </row>
    <row r="35" spans="2:14" ht="17.399999999999999">
      <c r="B35" s="92" t="s">
        <v>3</v>
      </c>
      <c r="C35" s="92"/>
      <c r="D35" s="98">
        <f>E35+F35</f>
        <v>160000</v>
      </c>
      <c r="E35" s="94">
        <f>SUM(E36:E40)</f>
        <v>0</v>
      </c>
      <c r="F35" s="95">
        <f>SUM(F36:F40)</f>
        <v>160000</v>
      </c>
      <c r="G35" s="78"/>
      <c r="H35" s="94"/>
      <c r="I35" s="97"/>
      <c r="J35" s="94"/>
      <c r="K35" s="97"/>
      <c r="L35" s="97"/>
      <c r="M35" s="94"/>
      <c r="N35" s="96"/>
    </row>
    <row r="36" spans="2:14" ht="17.399999999999999">
      <c r="B36" s="10"/>
      <c r="C36" s="10" t="s">
        <v>26</v>
      </c>
      <c r="D36" s="38"/>
      <c r="E36" s="17"/>
      <c r="F36" s="55">
        <f>ROUNDDOWN(H36*J36*M36,0)</f>
        <v>100000</v>
      </c>
      <c r="G36" s="75"/>
      <c r="H36" s="22">
        <v>10000</v>
      </c>
      <c r="I36" s="16" t="s">
        <v>13</v>
      </c>
      <c r="J36" s="74">
        <v>2</v>
      </c>
      <c r="K36" s="16" t="s">
        <v>28</v>
      </c>
      <c r="L36" s="16" t="s">
        <v>13</v>
      </c>
      <c r="M36" s="17">
        <v>5</v>
      </c>
      <c r="N36" s="18" t="s">
        <v>29</v>
      </c>
    </row>
    <row r="37" spans="2:14" ht="17.399999999999999">
      <c r="B37" s="1"/>
      <c r="C37" s="1" t="s">
        <v>27</v>
      </c>
      <c r="D37" s="38"/>
      <c r="E37" s="3"/>
      <c r="F37" s="56">
        <f t="shared" ref="F37" si="3">ROUNDDOWN(H37*J37,0)</f>
        <v>60000</v>
      </c>
      <c r="G37" s="63"/>
      <c r="H37" s="2">
        <v>30000</v>
      </c>
      <c r="I37" s="4" t="s">
        <v>13</v>
      </c>
      <c r="J37" s="3">
        <v>2</v>
      </c>
      <c r="K37" s="4" t="s">
        <v>25</v>
      </c>
      <c r="L37" s="4"/>
      <c r="M37" s="3"/>
      <c r="N37" s="5"/>
    </row>
    <row r="38" spans="2:14" ht="17.399999999999999">
      <c r="B38" s="1"/>
      <c r="C38" s="1"/>
      <c r="D38" s="38"/>
      <c r="E38" s="3"/>
      <c r="F38" s="56"/>
      <c r="G38" s="63"/>
      <c r="H38" s="2"/>
      <c r="I38" s="4"/>
      <c r="J38" s="3"/>
      <c r="K38" s="4"/>
      <c r="L38" s="4"/>
      <c r="M38" s="3"/>
      <c r="N38" s="5"/>
    </row>
    <row r="39" spans="2:14" ht="17.399999999999999">
      <c r="B39" s="1"/>
      <c r="C39" s="1"/>
      <c r="D39" s="38"/>
      <c r="E39" s="3"/>
      <c r="F39" s="56"/>
      <c r="G39" s="63"/>
      <c r="H39" s="2"/>
      <c r="I39" s="4"/>
      <c r="J39" s="3"/>
      <c r="K39" s="4"/>
      <c r="L39" s="4"/>
      <c r="M39" s="3"/>
      <c r="N39" s="5"/>
    </row>
    <row r="40" spans="2:14" ht="17.399999999999999" collapsed="1">
      <c r="B40" s="11"/>
      <c r="C40" s="11"/>
      <c r="D40" s="39"/>
      <c r="E40" s="13"/>
      <c r="F40" s="57"/>
      <c r="G40" s="76"/>
      <c r="H40" s="12"/>
      <c r="I40" s="14"/>
      <c r="J40" s="13"/>
      <c r="K40" s="14"/>
      <c r="L40" s="14"/>
      <c r="M40" s="13"/>
      <c r="N40" s="15"/>
    </row>
    <row r="41" spans="2:14" ht="17.399999999999999">
      <c r="B41" s="92" t="s">
        <v>199</v>
      </c>
      <c r="C41" s="92"/>
      <c r="D41" s="98">
        <f>E41+F41</f>
        <v>600000</v>
      </c>
      <c r="E41" s="94">
        <f>SUM(E42:E46)</f>
        <v>0</v>
      </c>
      <c r="F41" s="95">
        <f>SUM(F42:F46)</f>
        <v>600000</v>
      </c>
      <c r="G41" s="78"/>
      <c r="H41" s="94"/>
      <c r="I41" s="97"/>
      <c r="J41" s="94"/>
      <c r="K41" s="97"/>
      <c r="L41" s="97"/>
      <c r="M41" s="94"/>
      <c r="N41" s="96"/>
    </row>
    <row r="42" spans="2:14" ht="17.399999999999999">
      <c r="B42" s="189" t="s">
        <v>200</v>
      </c>
      <c r="C42" s="10" t="s">
        <v>30</v>
      </c>
      <c r="D42" s="38"/>
      <c r="E42" s="17"/>
      <c r="F42" s="55">
        <f t="shared" ref="F42" si="4">ROUNDDOWN(H42*J42,0)</f>
        <v>600000</v>
      </c>
      <c r="G42" s="75"/>
      <c r="H42" s="22">
        <v>100000</v>
      </c>
      <c r="I42" s="16" t="s">
        <v>13</v>
      </c>
      <c r="J42" s="17">
        <v>6</v>
      </c>
      <c r="K42" s="16" t="s">
        <v>31</v>
      </c>
      <c r="L42" s="16"/>
      <c r="M42" s="17"/>
      <c r="N42" s="18"/>
    </row>
    <row r="43" spans="2:14" ht="17.399999999999999">
      <c r="B43" s="1"/>
      <c r="C43" s="1"/>
      <c r="D43" s="38"/>
      <c r="E43" s="3"/>
      <c r="F43" s="56"/>
      <c r="G43" s="63"/>
      <c r="H43" s="2"/>
      <c r="I43" s="4"/>
      <c r="J43" s="3"/>
      <c r="K43" s="4"/>
      <c r="L43" s="4"/>
      <c r="M43" s="3"/>
      <c r="N43" s="5"/>
    </row>
    <row r="44" spans="2:14" ht="17.399999999999999">
      <c r="B44" s="1"/>
      <c r="C44" s="1"/>
      <c r="D44" s="38"/>
      <c r="E44" s="3"/>
      <c r="F44" s="56"/>
      <c r="G44" s="63"/>
      <c r="H44" s="2"/>
      <c r="I44" s="4"/>
      <c r="J44" s="3"/>
      <c r="K44" s="4"/>
      <c r="L44" s="4"/>
      <c r="M44" s="3"/>
      <c r="N44" s="5"/>
    </row>
    <row r="45" spans="2:14" ht="17.399999999999999">
      <c r="B45" s="1"/>
      <c r="C45" s="1"/>
      <c r="D45" s="38"/>
      <c r="E45" s="3"/>
      <c r="F45" s="56"/>
      <c r="G45" s="63"/>
      <c r="H45" s="2"/>
      <c r="I45" s="4"/>
      <c r="J45" s="3"/>
      <c r="K45" s="4"/>
      <c r="L45" s="4"/>
      <c r="M45" s="3"/>
      <c r="N45" s="5"/>
    </row>
    <row r="46" spans="2:14" ht="17.399999999999999" collapsed="1">
      <c r="B46" s="11"/>
      <c r="C46" s="11"/>
      <c r="D46" s="39"/>
      <c r="E46" s="13"/>
      <c r="F46" s="57"/>
      <c r="G46" s="76"/>
      <c r="H46" s="12"/>
      <c r="I46" s="14"/>
      <c r="J46" s="13"/>
      <c r="K46" s="14"/>
      <c r="L46" s="14"/>
      <c r="M46" s="13"/>
      <c r="N46" s="15"/>
    </row>
    <row r="47" spans="2:14" ht="17.399999999999999">
      <c r="B47" s="92" t="s">
        <v>4</v>
      </c>
      <c r="C47" s="92"/>
      <c r="D47" s="98">
        <f>E47+F47</f>
        <v>100000</v>
      </c>
      <c r="E47" s="94">
        <f>SUM(E48:E52)</f>
        <v>0</v>
      </c>
      <c r="F47" s="95">
        <f>SUM(F48:F52)</f>
        <v>100000</v>
      </c>
      <c r="G47" s="78"/>
      <c r="H47" s="94"/>
      <c r="I47" s="97"/>
      <c r="J47" s="94"/>
      <c r="K47" s="97"/>
      <c r="L47" s="97"/>
      <c r="M47" s="94"/>
      <c r="N47" s="96"/>
    </row>
    <row r="48" spans="2:14" ht="17.399999999999999">
      <c r="B48" s="10"/>
      <c r="C48" s="10" t="s">
        <v>32</v>
      </c>
      <c r="D48" s="38"/>
      <c r="E48" s="17"/>
      <c r="F48" s="55">
        <f t="shared" ref="F48" si="5">ROUNDDOWN(H48*J48,0)</f>
        <v>100000</v>
      </c>
      <c r="G48" s="75"/>
      <c r="H48" s="22">
        <v>10000</v>
      </c>
      <c r="I48" s="16" t="s">
        <v>13</v>
      </c>
      <c r="J48" s="17">
        <v>10</v>
      </c>
      <c r="K48" s="16" t="s">
        <v>33</v>
      </c>
      <c r="L48" s="16"/>
      <c r="M48" s="17"/>
      <c r="N48" s="18"/>
    </row>
    <row r="49" spans="2:14" ht="17.399999999999999">
      <c r="B49" s="1"/>
      <c r="C49" s="1"/>
      <c r="D49" s="38"/>
      <c r="E49" s="3"/>
      <c r="F49" s="56"/>
      <c r="G49" s="63"/>
      <c r="H49" s="2"/>
      <c r="I49" s="4"/>
      <c r="J49" s="3"/>
      <c r="K49" s="4"/>
      <c r="L49" s="4"/>
      <c r="M49" s="3"/>
      <c r="N49" s="5"/>
    </row>
    <row r="50" spans="2:14" ht="17.399999999999999">
      <c r="B50" s="1"/>
      <c r="C50" s="1"/>
      <c r="D50" s="38"/>
      <c r="E50" s="3"/>
      <c r="F50" s="56"/>
      <c r="G50" s="63"/>
      <c r="H50" s="2"/>
      <c r="I50" s="4"/>
      <c r="J50" s="3"/>
      <c r="K50" s="4"/>
      <c r="L50" s="4"/>
      <c r="M50" s="3"/>
      <c r="N50" s="5"/>
    </row>
    <row r="51" spans="2:14" ht="17.399999999999999">
      <c r="B51" s="1"/>
      <c r="C51" s="1"/>
      <c r="D51" s="38"/>
      <c r="E51" s="3"/>
      <c r="F51" s="56"/>
      <c r="G51" s="63"/>
      <c r="H51" s="2"/>
      <c r="I51" s="4"/>
      <c r="J51" s="3"/>
      <c r="K51" s="4"/>
      <c r="L51" s="4"/>
      <c r="M51" s="3"/>
      <c r="N51" s="5"/>
    </row>
    <row r="52" spans="2:14" ht="17.399999999999999" collapsed="1">
      <c r="B52" s="11"/>
      <c r="C52" s="11"/>
      <c r="D52" s="39"/>
      <c r="E52" s="13"/>
      <c r="F52" s="57"/>
      <c r="G52" s="76"/>
      <c r="H52" s="12"/>
      <c r="I52" s="14"/>
      <c r="J52" s="13"/>
      <c r="K52" s="14"/>
      <c r="L52" s="14"/>
      <c r="M52" s="13"/>
      <c r="N52" s="15"/>
    </row>
    <row r="53" spans="2:14" ht="17.399999999999999">
      <c r="B53" s="92" t="s">
        <v>6</v>
      </c>
      <c r="C53" s="92"/>
      <c r="D53" s="98">
        <f>E53+F53</f>
        <v>50000</v>
      </c>
      <c r="E53" s="94">
        <f>SUM(E54:E58)</f>
        <v>0</v>
      </c>
      <c r="F53" s="95">
        <f t="shared" ref="F53" si="6">SUM(F54:F58)</f>
        <v>50000</v>
      </c>
      <c r="G53" s="78"/>
      <c r="H53" s="94"/>
      <c r="I53" s="97"/>
      <c r="J53" s="94"/>
      <c r="K53" s="97"/>
      <c r="L53" s="97"/>
      <c r="M53" s="94"/>
      <c r="N53" s="96"/>
    </row>
    <row r="54" spans="2:14" ht="17.399999999999999">
      <c r="B54" s="10"/>
      <c r="C54" s="10" t="s">
        <v>34</v>
      </c>
      <c r="D54" s="38"/>
      <c r="E54" s="17"/>
      <c r="F54" s="55">
        <f t="shared" ref="F54" si="7">ROUNDDOWN(H54*J54,0)</f>
        <v>50000</v>
      </c>
      <c r="G54" s="75"/>
      <c r="H54" s="22">
        <v>1000</v>
      </c>
      <c r="I54" s="16" t="s">
        <v>13</v>
      </c>
      <c r="J54" s="17">
        <v>50</v>
      </c>
      <c r="K54" s="16" t="s">
        <v>35</v>
      </c>
      <c r="L54" s="16"/>
      <c r="M54" s="17"/>
      <c r="N54" s="18"/>
    </row>
    <row r="55" spans="2:14" ht="17.399999999999999">
      <c r="B55" s="1"/>
      <c r="C55" s="1"/>
      <c r="D55" s="38"/>
      <c r="E55" s="3"/>
      <c r="F55" s="56"/>
      <c r="G55" s="63"/>
      <c r="H55" s="2"/>
      <c r="I55" s="4"/>
      <c r="J55" s="3"/>
      <c r="K55" s="4"/>
      <c r="L55" s="4"/>
      <c r="M55" s="3"/>
      <c r="N55" s="5"/>
    </row>
    <row r="56" spans="2:14" ht="17.399999999999999">
      <c r="B56" s="1"/>
      <c r="C56" s="1"/>
      <c r="D56" s="38"/>
      <c r="E56" s="3"/>
      <c r="F56" s="56"/>
      <c r="G56" s="63"/>
      <c r="H56" s="2"/>
      <c r="I56" s="4"/>
      <c r="J56" s="3"/>
      <c r="K56" s="4"/>
      <c r="L56" s="4"/>
      <c r="M56" s="3"/>
      <c r="N56" s="5"/>
    </row>
    <row r="57" spans="2:14" ht="17.399999999999999">
      <c r="B57" s="1"/>
      <c r="C57" s="1"/>
      <c r="D57" s="38"/>
      <c r="E57" s="3"/>
      <c r="F57" s="56"/>
      <c r="G57" s="63"/>
      <c r="H57" s="2"/>
      <c r="I57" s="4"/>
      <c r="J57" s="3"/>
      <c r="K57" s="4"/>
      <c r="L57" s="4"/>
      <c r="M57" s="3"/>
      <c r="N57" s="5"/>
    </row>
    <row r="58" spans="2:14" ht="17.399999999999999" collapsed="1">
      <c r="B58" s="11"/>
      <c r="C58" s="11"/>
      <c r="D58" s="39"/>
      <c r="E58" s="13"/>
      <c r="F58" s="57"/>
      <c r="G58" s="76"/>
      <c r="H58" s="12"/>
      <c r="I58" s="14"/>
      <c r="J58" s="13"/>
      <c r="K58" s="14"/>
      <c r="L58" s="14"/>
      <c r="M58" s="13"/>
      <c r="N58" s="15"/>
    </row>
    <row r="59" spans="2:14" ht="17.399999999999999">
      <c r="B59" s="92" t="s">
        <v>7</v>
      </c>
      <c r="C59" s="92"/>
      <c r="D59" s="98">
        <f>E59+F59</f>
        <v>32000</v>
      </c>
      <c r="E59" s="94">
        <f>SUM(E60:E64)</f>
        <v>0</v>
      </c>
      <c r="F59" s="95">
        <f t="shared" ref="F59" si="8">SUM(F60:F64)</f>
        <v>32000</v>
      </c>
      <c r="G59" s="78"/>
      <c r="H59" s="94"/>
      <c r="I59" s="97"/>
      <c r="J59" s="94"/>
      <c r="K59" s="97"/>
      <c r="L59" s="97"/>
      <c r="M59" s="94"/>
      <c r="N59" s="96"/>
    </row>
    <row r="60" spans="2:14" ht="17.399999999999999">
      <c r="B60" s="10"/>
      <c r="C60" s="10" t="s">
        <v>36</v>
      </c>
      <c r="D60" s="38"/>
      <c r="E60" s="17"/>
      <c r="F60" s="55">
        <f>ROUNDDOWN(H60*J60*M60,0)</f>
        <v>32000</v>
      </c>
      <c r="G60" s="75"/>
      <c r="H60" s="22">
        <v>2000</v>
      </c>
      <c r="I60" s="16" t="s">
        <v>13</v>
      </c>
      <c r="J60" s="17">
        <v>8</v>
      </c>
      <c r="K60" s="16" t="s">
        <v>28</v>
      </c>
      <c r="L60" s="16" t="s">
        <v>13</v>
      </c>
      <c r="M60" s="17">
        <v>2</v>
      </c>
      <c r="N60" s="18" t="s">
        <v>37</v>
      </c>
    </row>
    <row r="61" spans="2:14" ht="17.399999999999999">
      <c r="B61" s="1"/>
      <c r="C61" s="1"/>
      <c r="D61" s="38"/>
      <c r="E61" s="3"/>
      <c r="F61" s="56"/>
      <c r="G61" s="63"/>
      <c r="H61" s="2"/>
      <c r="I61" s="4"/>
      <c r="J61" s="3"/>
      <c r="K61" s="4"/>
      <c r="L61" s="4"/>
      <c r="M61" s="3"/>
      <c r="N61" s="5"/>
    </row>
    <row r="62" spans="2:14" ht="17.399999999999999">
      <c r="B62" s="1"/>
      <c r="C62" s="1"/>
      <c r="D62" s="38"/>
      <c r="E62" s="3"/>
      <c r="F62" s="56"/>
      <c r="G62" s="63"/>
      <c r="H62" s="2"/>
      <c r="I62" s="4"/>
      <c r="J62" s="3"/>
      <c r="K62" s="4"/>
      <c r="L62" s="4"/>
      <c r="M62" s="3"/>
      <c r="N62" s="5"/>
    </row>
    <row r="63" spans="2:14" ht="17.399999999999999">
      <c r="B63" s="1"/>
      <c r="C63" s="1"/>
      <c r="D63" s="38"/>
      <c r="E63" s="3"/>
      <c r="F63" s="56"/>
      <c r="G63" s="63"/>
      <c r="H63" s="2"/>
      <c r="I63" s="4"/>
      <c r="J63" s="3"/>
      <c r="K63" s="4"/>
      <c r="L63" s="4"/>
      <c r="M63" s="3"/>
      <c r="N63" s="5"/>
    </row>
    <row r="64" spans="2:14" ht="17.399999999999999" collapsed="1">
      <c r="B64" s="11"/>
      <c r="C64" s="11"/>
      <c r="D64" s="39"/>
      <c r="E64" s="13"/>
      <c r="F64" s="57"/>
      <c r="G64" s="76"/>
      <c r="H64" s="12"/>
      <c r="I64" s="14"/>
      <c r="J64" s="13"/>
      <c r="K64" s="14"/>
      <c r="L64" s="14"/>
      <c r="M64" s="13"/>
      <c r="N64" s="15"/>
    </row>
    <row r="65" spans="2:14" ht="17.399999999999999">
      <c r="B65" s="92" t="s">
        <v>11</v>
      </c>
      <c r="C65" s="92"/>
      <c r="D65" s="98">
        <f>E65+F65</f>
        <v>210000</v>
      </c>
      <c r="E65" s="94">
        <f>SUM(E66:E70)</f>
        <v>200000</v>
      </c>
      <c r="F65" s="95">
        <f t="shared" ref="F65" si="9">SUM(F66:F70)</f>
        <v>10000</v>
      </c>
      <c r="G65" s="78"/>
      <c r="H65" s="94"/>
      <c r="I65" s="97"/>
      <c r="J65" s="94"/>
      <c r="K65" s="97"/>
      <c r="L65" s="97"/>
      <c r="M65" s="94"/>
      <c r="N65" s="96"/>
    </row>
    <row r="66" spans="2:14" ht="17.399999999999999">
      <c r="B66" s="10"/>
      <c r="C66" s="10" t="s">
        <v>38</v>
      </c>
      <c r="D66" s="38"/>
      <c r="E66" s="17"/>
      <c r="F66" s="55">
        <f t="shared" ref="F66" si="10">ROUNDDOWN(H66*J66,0)</f>
        <v>10000</v>
      </c>
      <c r="G66" s="75"/>
      <c r="H66" s="19">
        <v>1000</v>
      </c>
      <c r="I66" s="16" t="s">
        <v>13</v>
      </c>
      <c r="J66" s="17">
        <v>10</v>
      </c>
      <c r="K66" s="16" t="s">
        <v>41</v>
      </c>
      <c r="L66" s="16"/>
      <c r="M66" s="17"/>
      <c r="N66" s="18"/>
    </row>
    <row r="67" spans="2:14" ht="17.399999999999999">
      <c r="B67" s="1"/>
      <c r="C67" s="1" t="s">
        <v>39</v>
      </c>
      <c r="D67" s="38"/>
      <c r="E67" s="3">
        <f>ROUNDDOWN(H67*J67,0)</f>
        <v>200000</v>
      </c>
      <c r="F67" s="56"/>
      <c r="G67" s="63"/>
      <c r="H67" s="2">
        <v>20000</v>
      </c>
      <c r="I67" s="4" t="s">
        <v>13</v>
      </c>
      <c r="J67" s="3">
        <v>10</v>
      </c>
      <c r="K67" s="4" t="s">
        <v>40</v>
      </c>
      <c r="L67" s="4"/>
      <c r="M67" s="3"/>
      <c r="N67" s="5"/>
    </row>
    <row r="68" spans="2:14" ht="17.399999999999999">
      <c r="B68" s="1"/>
      <c r="C68" s="1"/>
      <c r="D68" s="38"/>
      <c r="E68" s="3"/>
      <c r="F68" s="56"/>
      <c r="G68" s="63"/>
      <c r="H68" s="2"/>
      <c r="I68" s="4"/>
      <c r="J68" s="3"/>
      <c r="K68" s="4"/>
      <c r="L68" s="4"/>
      <c r="M68" s="3"/>
      <c r="N68" s="5"/>
    </row>
    <row r="69" spans="2:14" ht="17.399999999999999">
      <c r="B69" s="1"/>
      <c r="C69" s="1"/>
      <c r="D69" s="38"/>
      <c r="E69" s="3"/>
      <c r="F69" s="56"/>
      <c r="G69" s="63"/>
      <c r="H69" s="2"/>
      <c r="I69" s="4"/>
      <c r="J69" s="3"/>
      <c r="K69" s="4"/>
      <c r="L69" s="4"/>
      <c r="M69" s="3"/>
      <c r="N69" s="5"/>
    </row>
    <row r="70" spans="2:14" ht="17.399999999999999">
      <c r="B70" s="20"/>
      <c r="C70" s="20"/>
      <c r="D70" s="39"/>
      <c r="E70" s="7"/>
      <c r="F70" s="58"/>
      <c r="G70" s="79"/>
      <c r="H70" s="2"/>
      <c r="I70" s="8"/>
      <c r="J70" s="7"/>
      <c r="K70" s="8"/>
      <c r="L70" s="8"/>
      <c r="M70" s="7"/>
      <c r="N70" s="9"/>
    </row>
    <row r="71" spans="2:14" ht="17.399999999999999">
      <c r="B71" s="106" t="s">
        <v>215</v>
      </c>
      <c r="C71" s="106"/>
      <c r="D71" s="107">
        <f>E71+F71</f>
        <v>2500000</v>
      </c>
      <c r="E71" s="108">
        <f>SUM(E72,E78)</f>
        <v>1000000</v>
      </c>
      <c r="F71" s="109">
        <f>SUM(F72,F78)</f>
        <v>1500000</v>
      </c>
      <c r="G71" s="110">
        <f>ROUNDDOWN(F71*10%,0)</f>
        <v>150000</v>
      </c>
      <c r="H71" s="108"/>
      <c r="I71" s="111"/>
      <c r="J71" s="108"/>
      <c r="K71" s="111"/>
      <c r="L71" s="111"/>
      <c r="M71" s="108"/>
      <c r="N71" s="110"/>
    </row>
    <row r="72" spans="2:14" ht="17.399999999999999">
      <c r="B72" s="118" t="s">
        <v>10</v>
      </c>
      <c r="C72" s="118"/>
      <c r="D72" s="113">
        <f>E72+F72</f>
        <v>2000000</v>
      </c>
      <c r="E72" s="114">
        <f>SUM(E73:E77)</f>
        <v>1000000</v>
      </c>
      <c r="F72" s="115">
        <f t="shared" ref="F72" si="11">SUM(F73:F77)</f>
        <v>1000000</v>
      </c>
      <c r="G72" s="78"/>
      <c r="H72" s="114"/>
      <c r="I72" s="117"/>
      <c r="J72" s="114"/>
      <c r="K72" s="117"/>
      <c r="L72" s="117"/>
      <c r="M72" s="114"/>
      <c r="N72" s="116"/>
    </row>
    <row r="73" spans="2:14" ht="17.399999999999999">
      <c r="B73" s="1"/>
      <c r="C73" s="1" t="s">
        <v>195</v>
      </c>
      <c r="D73" s="38"/>
      <c r="E73" s="3"/>
      <c r="F73" s="55">
        <f t="shared" ref="F73" si="12">ROUNDDOWN(H73*J73,0)</f>
        <v>1000000</v>
      </c>
      <c r="G73" s="63"/>
      <c r="H73" s="21">
        <v>1000000</v>
      </c>
      <c r="I73" s="4" t="s">
        <v>13</v>
      </c>
      <c r="J73" s="3">
        <v>1</v>
      </c>
      <c r="K73" s="4" t="s">
        <v>43</v>
      </c>
      <c r="L73" s="4"/>
      <c r="M73" s="3"/>
      <c r="N73" s="5"/>
    </row>
    <row r="74" spans="2:14" ht="17.399999999999999">
      <c r="B74" s="1"/>
      <c r="C74" s="1" t="s">
        <v>196</v>
      </c>
      <c r="D74" s="38"/>
      <c r="E74" s="3">
        <f>ROUNDDOWN(H74*J74,0)</f>
        <v>1000000</v>
      </c>
      <c r="F74" s="56"/>
      <c r="G74" s="63"/>
      <c r="H74" s="21">
        <v>1000000</v>
      </c>
      <c r="I74" s="4" t="s">
        <v>13</v>
      </c>
      <c r="J74" s="3">
        <v>1</v>
      </c>
      <c r="K74" s="4" t="s">
        <v>43</v>
      </c>
      <c r="L74" s="4"/>
      <c r="M74" s="3"/>
      <c r="N74" s="5"/>
    </row>
    <row r="75" spans="2:14" ht="17.399999999999999">
      <c r="B75" s="1"/>
      <c r="C75" s="1"/>
      <c r="D75" s="38"/>
      <c r="E75" s="3"/>
      <c r="F75" s="56"/>
      <c r="G75" s="63"/>
      <c r="H75" s="2"/>
      <c r="I75" s="4"/>
      <c r="J75" s="3"/>
      <c r="K75" s="4"/>
      <c r="L75" s="4"/>
      <c r="M75" s="3"/>
      <c r="N75" s="5"/>
    </row>
    <row r="76" spans="2:14" ht="17.399999999999999">
      <c r="B76" s="1"/>
      <c r="C76" s="1"/>
      <c r="D76" s="38"/>
      <c r="E76" s="3"/>
      <c r="F76" s="56"/>
      <c r="G76" s="63"/>
      <c r="H76" s="2"/>
      <c r="I76" s="4"/>
      <c r="J76" s="3"/>
      <c r="K76" s="4"/>
      <c r="L76" s="4"/>
      <c r="M76" s="3"/>
      <c r="N76" s="5"/>
    </row>
    <row r="77" spans="2:14" ht="17.399999999999999" collapsed="1">
      <c r="B77" s="1"/>
      <c r="C77" s="1"/>
      <c r="D77" s="38"/>
      <c r="E77" s="3"/>
      <c r="F77" s="56"/>
      <c r="G77" s="63"/>
      <c r="H77" s="2"/>
      <c r="I77" s="4"/>
      <c r="J77" s="3"/>
      <c r="K77" s="4"/>
      <c r="L77" s="4"/>
      <c r="M77" s="3"/>
      <c r="N77" s="5"/>
    </row>
    <row r="78" spans="2:14" ht="17.399999999999999">
      <c r="B78" s="112" t="s">
        <v>5</v>
      </c>
      <c r="C78" s="112"/>
      <c r="D78" s="119">
        <f>E78+F78</f>
        <v>500000</v>
      </c>
      <c r="E78" s="114">
        <f>SUM(E79:E83)</f>
        <v>0</v>
      </c>
      <c r="F78" s="115">
        <f t="shared" ref="F78" si="13">SUM(F79:F83)</f>
        <v>500000</v>
      </c>
      <c r="G78" s="78"/>
      <c r="H78" s="120"/>
      <c r="I78" s="117"/>
      <c r="J78" s="114"/>
      <c r="K78" s="117"/>
      <c r="L78" s="117"/>
      <c r="M78" s="114"/>
      <c r="N78" s="116"/>
    </row>
    <row r="79" spans="2:14" ht="17.399999999999999">
      <c r="B79" s="10"/>
      <c r="C79" s="10" t="s">
        <v>42</v>
      </c>
      <c r="D79" s="38"/>
      <c r="E79" s="17"/>
      <c r="F79" s="55">
        <f t="shared" ref="F79" si="14">ROUNDDOWN(H79*J79,0)</f>
        <v>500000</v>
      </c>
      <c r="G79" s="75"/>
      <c r="H79" s="22">
        <v>500000</v>
      </c>
      <c r="I79" s="16" t="s">
        <v>13</v>
      </c>
      <c r="J79" s="17">
        <v>1</v>
      </c>
      <c r="K79" s="16" t="s">
        <v>43</v>
      </c>
      <c r="L79" s="16"/>
      <c r="M79" s="17"/>
      <c r="N79" s="18"/>
    </row>
    <row r="80" spans="2:14" ht="17.399999999999999">
      <c r="B80" s="1"/>
      <c r="C80" s="1"/>
      <c r="D80" s="38"/>
      <c r="E80" s="3"/>
      <c r="F80" s="56"/>
      <c r="G80" s="63"/>
      <c r="H80" s="2"/>
      <c r="I80" s="4"/>
      <c r="J80" s="3"/>
      <c r="K80" s="4"/>
      <c r="L80" s="4"/>
      <c r="M80" s="3"/>
      <c r="N80" s="5"/>
    </row>
    <row r="81" spans="2:14" ht="17.399999999999999">
      <c r="B81" s="1"/>
      <c r="C81" s="1"/>
      <c r="D81" s="38"/>
      <c r="E81" s="3"/>
      <c r="F81" s="56"/>
      <c r="G81" s="63"/>
      <c r="H81" s="21"/>
      <c r="I81" s="4"/>
      <c r="J81" s="3"/>
      <c r="K81" s="4"/>
      <c r="L81" s="4"/>
      <c r="M81" s="3"/>
      <c r="N81" s="5"/>
    </row>
    <row r="82" spans="2:14" ht="17.399999999999999">
      <c r="B82" s="1"/>
      <c r="C82" s="1"/>
      <c r="D82" s="38"/>
      <c r="E82" s="3"/>
      <c r="F82" s="56"/>
      <c r="G82" s="63"/>
      <c r="H82" s="21"/>
      <c r="I82" s="4"/>
      <c r="J82" s="3"/>
      <c r="K82" s="4"/>
      <c r="L82" s="4"/>
      <c r="M82" s="3"/>
      <c r="N82" s="5"/>
    </row>
    <row r="83" spans="2:14" ht="18.600000000000001" customHeight="1" collapsed="1">
      <c r="B83" s="20"/>
      <c r="C83" s="20"/>
      <c r="D83" s="38"/>
      <c r="E83" s="7"/>
      <c r="F83" s="58"/>
      <c r="G83" s="79"/>
      <c r="H83" s="6"/>
      <c r="I83" s="8"/>
      <c r="J83" s="7"/>
      <c r="K83" s="8"/>
      <c r="L83" s="8"/>
      <c r="M83" s="7"/>
      <c r="N83" s="9"/>
    </row>
    <row r="84" spans="2:14" ht="20.399999999999999" customHeight="1">
      <c r="B84" s="27" t="s">
        <v>216</v>
      </c>
      <c r="C84" s="27"/>
      <c r="D84" s="105">
        <f>ROUNDDOWN((D6+D21)*N84,0)</f>
        <v>1036200</v>
      </c>
      <c r="E84" s="25"/>
      <c r="F84" s="59">
        <f>D84</f>
        <v>1036200</v>
      </c>
      <c r="G84" s="59">
        <f>ROUNDDOWN(F84*10%,0)</f>
        <v>103620</v>
      </c>
      <c r="H84" s="233" t="s">
        <v>214</v>
      </c>
      <c r="I84" s="234"/>
      <c r="J84" s="234"/>
      <c r="K84" s="234"/>
      <c r="L84" s="234"/>
      <c r="M84" s="234"/>
      <c r="N84" s="185">
        <v>0.1</v>
      </c>
    </row>
    <row r="85" spans="2:14" ht="20.399999999999999" customHeight="1">
      <c r="B85" s="122" t="s">
        <v>55</v>
      </c>
      <c r="C85" s="28" t="s">
        <v>217</v>
      </c>
      <c r="D85" s="31">
        <f>SUM(D6,D21,D71,D84)</f>
        <v>13898200</v>
      </c>
      <c r="E85" s="65">
        <f>SUM(E6,E21,E71,E84)</f>
        <v>6500000</v>
      </c>
      <c r="F85" s="66">
        <f>SUM(F6,F21,F71,F84)</f>
        <v>7398200</v>
      </c>
      <c r="G85" s="64">
        <f>SUM(G6,G21,G71,G84)</f>
        <v>739820</v>
      </c>
      <c r="H85" s="29"/>
      <c r="I85" s="195"/>
      <c r="J85" s="195"/>
      <c r="K85" s="195"/>
      <c r="L85" s="195"/>
      <c r="M85" s="195"/>
      <c r="N85" s="30"/>
    </row>
    <row r="86" spans="2:14" ht="18" thickBot="1">
      <c r="B86" s="123" t="s">
        <v>56</v>
      </c>
      <c r="C86" s="32" t="s">
        <v>57</v>
      </c>
      <c r="D86" s="36">
        <f>SUM(E85:G85)</f>
        <v>14638020</v>
      </c>
      <c r="E86" s="33"/>
      <c r="F86" s="60"/>
      <c r="G86" s="35"/>
      <c r="H86" s="33"/>
      <c r="I86" s="34"/>
      <c r="J86" s="33"/>
      <c r="K86" s="34"/>
      <c r="L86" s="34"/>
      <c r="M86" s="33"/>
      <c r="N86" s="35"/>
    </row>
  </sheetData>
  <mergeCells count="6">
    <mergeCell ref="H84:M84"/>
    <mergeCell ref="B2:N2"/>
    <mergeCell ref="O23:S25"/>
    <mergeCell ref="H4:N5"/>
    <mergeCell ref="B4:B5"/>
    <mergeCell ref="C4:C5"/>
  </mergeCells>
  <phoneticPr fontId="5"/>
  <printOptions horizontalCentered="1"/>
  <pageMargins left="0.39370078740157483" right="0.39370078740157483" top="0.39370078740157483" bottom="0.31496062992125984" header="0.11811023622047245" footer="0.11811023622047245"/>
  <pageSetup paperSize="9" scale="5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7FD71-672D-4B4E-96AA-88AA416EE823}">
  <sheetPr>
    <tabColor rgb="FFFFC000"/>
    <pageSetUpPr fitToPage="1"/>
  </sheetPr>
  <dimension ref="B1:S86"/>
  <sheetViews>
    <sheetView showGridLines="0" zoomScale="85" zoomScaleNormal="85" zoomScaleSheetLayoutView="85" workbookViewId="0">
      <pane ySplit="5" topLeftCell="A6" activePane="bottomLeft" state="frozen"/>
      <selection activeCell="T37" sqref="T37"/>
      <selection pane="bottomLeft" activeCell="E5" sqref="E5"/>
    </sheetView>
  </sheetViews>
  <sheetFormatPr defaultRowHeight="13.2"/>
  <cols>
    <col min="1" max="1" width="3.109375" customWidth="1"/>
    <col min="2" max="2" width="19.5546875" customWidth="1"/>
    <col min="3" max="3" width="30.77734375" customWidth="1"/>
    <col min="4" max="4" width="16.77734375" customWidth="1"/>
    <col min="5" max="6" width="16.33203125" customWidth="1"/>
    <col min="7" max="7" width="14.77734375" customWidth="1"/>
    <col min="8" max="8" width="13.77734375" customWidth="1"/>
    <col min="9" max="9" width="5.109375" customWidth="1"/>
    <col min="10" max="10" width="8.77734375" customWidth="1"/>
    <col min="11" max="11" width="7.33203125" customWidth="1"/>
    <col min="12" max="12" width="5.109375" customWidth="1"/>
    <col min="13" max="13" width="7.33203125" customWidth="1"/>
    <col min="14" max="14" width="7.21875" customWidth="1"/>
  </cols>
  <sheetData>
    <row r="1" spans="2:15" s="68" customFormat="1" ht="17.399999999999999"/>
    <row r="2" spans="2:15" s="68" customFormat="1" ht="19.2">
      <c r="B2" s="235" t="s">
        <v>17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</row>
    <row r="3" spans="2:15" s="68" customFormat="1" ht="18" thickBot="1">
      <c r="B3" s="23"/>
      <c r="C3" s="23"/>
      <c r="D3" s="23"/>
      <c r="E3" s="23"/>
      <c r="F3" s="23"/>
      <c r="G3" s="24"/>
      <c r="H3" s="23"/>
      <c r="I3" s="23"/>
      <c r="J3" s="23"/>
      <c r="K3" s="23"/>
      <c r="L3" s="23"/>
      <c r="M3" s="23"/>
      <c r="N3" s="24" t="s">
        <v>12</v>
      </c>
    </row>
    <row r="4" spans="2:15" s="68" customFormat="1" ht="26.4" customHeight="1">
      <c r="B4" s="244" t="s">
        <v>0</v>
      </c>
      <c r="C4" s="244" t="s">
        <v>16</v>
      </c>
      <c r="D4" s="121" t="s">
        <v>14</v>
      </c>
      <c r="E4" s="70"/>
      <c r="F4" s="70"/>
      <c r="G4" s="71"/>
      <c r="H4" s="238" t="s">
        <v>242</v>
      </c>
      <c r="I4" s="239"/>
      <c r="J4" s="239"/>
      <c r="K4" s="239"/>
      <c r="L4" s="239"/>
      <c r="M4" s="239"/>
      <c r="N4" s="240"/>
    </row>
    <row r="5" spans="2:15" s="68" customFormat="1" ht="39" customHeight="1" thickBot="1">
      <c r="B5" s="245"/>
      <c r="C5" s="245"/>
      <c r="D5" s="72"/>
      <c r="E5" s="73" t="s">
        <v>66</v>
      </c>
      <c r="F5" s="73" t="s">
        <v>67</v>
      </c>
      <c r="G5" s="73" t="s">
        <v>68</v>
      </c>
      <c r="H5" s="241"/>
      <c r="I5" s="242"/>
      <c r="J5" s="242"/>
      <c r="K5" s="242"/>
      <c r="L5" s="242"/>
      <c r="M5" s="242"/>
      <c r="N5" s="243"/>
    </row>
    <row r="6" spans="2:15" ht="17.399999999999999">
      <c r="B6" s="99" t="s">
        <v>212</v>
      </c>
      <c r="C6" s="99"/>
      <c r="D6" s="100">
        <f>E6+F6</f>
        <v>7000000</v>
      </c>
      <c r="E6" s="101">
        <f>SUM(E7:E13)</f>
        <v>3500000</v>
      </c>
      <c r="F6" s="102">
        <f>SUM(F15:F20)</f>
        <v>3500000</v>
      </c>
      <c r="G6" s="103">
        <f>ROUNDDOWN(F6*10%,0)</f>
        <v>350000</v>
      </c>
      <c r="H6" s="101"/>
      <c r="I6" s="101"/>
      <c r="J6" s="101"/>
      <c r="K6" s="101"/>
      <c r="L6" s="101"/>
      <c r="M6" s="101"/>
      <c r="N6" s="104"/>
    </row>
    <row r="7" spans="2:15" s="37" customFormat="1" ht="17.399999999999999">
      <c r="B7" s="40"/>
      <c r="C7" s="40" t="s">
        <v>18</v>
      </c>
      <c r="D7" s="38"/>
      <c r="E7" s="26"/>
      <c r="F7" s="45"/>
      <c r="G7" s="62"/>
      <c r="H7" s="41"/>
      <c r="I7" s="42"/>
      <c r="J7" s="26"/>
      <c r="K7" s="43"/>
      <c r="L7" s="43"/>
      <c r="M7" s="26"/>
      <c r="N7" s="44"/>
    </row>
    <row r="8" spans="2:15" s="37" customFormat="1" ht="17.399999999999999">
      <c r="B8" s="61"/>
      <c r="C8" s="61" t="s">
        <v>20</v>
      </c>
      <c r="D8" s="38"/>
      <c r="E8" s="45">
        <f>ROUNDDOWN(H8*J8,0)</f>
        <v>2000000</v>
      </c>
      <c r="F8" s="45"/>
      <c r="G8" s="62"/>
      <c r="H8" s="41">
        <v>20000</v>
      </c>
      <c r="I8" s="42" t="s">
        <v>13</v>
      </c>
      <c r="J8" s="69">
        <v>100</v>
      </c>
      <c r="K8" s="43" t="s">
        <v>15</v>
      </c>
      <c r="L8" s="43"/>
      <c r="M8" s="43"/>
      <c r="N8" s="44"/>
      <c r="O8" s="190" t="s">
        <v>201</v>
      </c>
    </row>
    <row r="9" spans="2:15" s="37" customFormat="1" ht="17.399999999999999">
      <c r="B9" s="61"/>
      <c r="C9" s="61" t="s">
        <v>22</v>
      </c>
      <c r="D9" s="38"/>
      <c r="E9" s="45">
        <f t="shared" ref="E9:E10" si="0">ROUNDDOWN(H9*J9,0)</f>
        <v>1000000</v>
      </c>
      <c r="F9" s="45"/>
      <c r="G9" s="62"/>
      <c r="H9" s="41">
        <v>10000</v>
      </c>
      <c r="I9" s="42" t="s">
        <v>13</v>
      </c>
      <c r="J9" s="69">
        <v>100</v>
      </c>
      <c r="K9" s="43" t="s">
        <v>15</v>
      </c>
      <c r="L9" s="43"/>
      <c r="M9" s="43"/>
      <c r="N9" s="44"/>
    </row>
    <row r="10" spans="2:15" s="37" customFormat="1" ht="17.399999999999999">
      <c r="B10" s="61"/>
      <c r="C10" s="61" t="s">
        <v>21</v>
      </c>
      <c r="D10" s="38"/>
      <c r="E10" s="45">
        <f t="shared" si="0"/>
        <v>500000</v>
      </c>
      <c r="F10" s="45"/>
      <c r="G10" s="62"/>
      <c r="H10" s="41">
        <v>5000</v>
      </c>
      <c r="I10" s="42" t="s">
        <v>13</v>
      </c>
      <c r="J10" s="69">
        <v>100</v>
      </c>
      <c r="K10" s="43" t="s">
        <v>15</v>
      </c>
      <c r="L10" s="43"/>
      <c r="M10" s="43"/>
      <c r="N10" s="44"/>
    </row>
    <row r="11" spans="2:15" s="37" customFormat="1" ht="17.399999999999999">
      <c r="B11" s="61"/>
      <c r="C11" s="61"/>
      <c r="D11" s="38"/>
      <c r="E11" s="45"/>
      <c r="F11" s="52"/>
      <c r="G11" s="63"/>
      <c r="H11" s="41"/>
      <c r="I11" s="42" t="s">
        <v>13</v>
      </c>
      <c r="J11" s="69"/>
      <c r="K11" s="43" t="s">
        <v>15</v>
      </c>
      <c r="L11" s="43"/>
      <c r="M11" s="43"/>
      <c r="N11" s="44"/>
    </row>
    <row r="12" spans="2:15" s="37" customFormat="1" ht="17.399999999999999">
      <c r="B12" s="61"/>
      <c r="C12" s="61"/>
      <c r="D12" s="38"/>
      <c r="E12" s="45"/>
      <c r="F12" s="45"/>
      <c r="G12" s="62"/>
      <c r="H12" s="41"/>
      <c r="I12" s="42" t="s">
        <v>13</v>
      </c>
      <c r="J12" s="69"/>
      <c r="K12" s="43" t="s">
        <v>15</v>
      </c>
      <c r="L12" s="43"/>
      <c r="M12" s="43"/>
      <c r="N12" s="44"/>
    </row>
    <row r="13" spans="2:15" s="37" customFormat="1" ht="17.399999999999999">
      <c r="B13" s="61"/>
      <c r="C13" s="61"/>
      <c r="D13" s="38"/>
      <c r="E13" s="45"/>
      <c r="F13" s="52"/>
      <c r="G13" s="63"/>
      <c r="H13" s="41"/>
      <c r="I13" s="42"/>
      <c r="J13" s="69"/>
      <c r="K13" s="43"/>
      <c r="L13" s="43"/>
      <c r="M13" s="43"/>
      <c r="N13" s="44"/>
    </row>
    <row r="14" spans="2:15" s="37" customFormat="1" ht="17.399999999999999">
      <c r="B14" s="40"/>
      <c r="C14" s="40" t="s">
        <v>19</v>
      </c>
      <c r="D14" s="38"/>
      <c r="E14" s="26"/>
      <c r="F14" s="52"/>
      <c r="G14" s="63"/>
      <c r="H14" s="41"/>
      <c r="I14" s="42"/>
      <c r="J14" s="69"/>
      <c r="K14" s="43"/>
      <c r="L14" s="43"/>
      <c r="M14" s="43"/>
      <c r="N14" s="44"/>
    </row>
    <row r="15" spans="2:15" s="37" customFormat="1" ht="17.399999999999999">
      <c r="B15" s="61"/>
      <c r="C15" s="61" t="s">
        <v>20</v>
      </c>
      <c r="D15" s="38"/>
      <c r="E15" s="45"/>
      <c r="F15" s="52">
        <f>ROUNDDOWN(H15*J15,0)</f>
        <v>2000000</v>
      </c>
      <c r="G15" s="63"/>
      <c r="H15" s="41">
        <v>20000</v>
      </c>
      <c r="I15" s="42" t="s">
        <v>13</v>
      </c>
      <c r="J15" s="69">
        <v>100</v>
      </c>
      <c r="K15" s="43" t="s">
        <v>15</v>
      </c>
      <c r="L15" s="43"/>
      <c r="M15" s="43"/>
      <c r="N15" s="44"/>
    </row>
    <row r="16" spans="2:15" s="37" customFormat="1" ht="17.399999999999999">
      <c r="B16" s="61"/>
      <c r="C16" s="61" t="s">
        <v>22</v>
      </c>
      <c r="D16" s="38"/>
      <c r="E16" s="45"/>
      <c r="F16" s="52">
        <f t="shared" ref="F16:F17" si="1">ROUNDDOWN(H16*J16,0)</f>
        <v>1000000</v>
      </c>
      <c r="G16" s="62"/>
      <c r="H16" s="41">
        <v>10000</v>
      </c>
      <c r="I16" s="42" t="s">
        <v>13</v>
      </c>
      <c r="J16" s="69">
        <v>100</v>
      </c>
      <c r="K16" s="43" t="s">
        <v>15</v>
      </c>
      <c r="L16" s="43"/>
      <c r="M16" s="43"/>
      <c r="N16" s="44"/>
    </row>
    <row r="17" spans="2:19" s="37" customFormat="1" ht="17.399999999999999">
      <c r="B17" s="61"/>
      <c r="C17" s="61" t="s">
        <v>21</v>
      </c>
      <c r="D17" s="38"/>
      <c r="E17" s="45"/>
      <c r="F17" s="52">
        <f t="shared" si="1"/>
        <v>500000</v>
      </c>
      <c r="G17" s="62"/>
      <c r="H17" s="41">
        <v>5000</v>
      </c>
      <c r="I17" s="42" t="s">
        <v>13</v>
      </c>
      <c r="J17" s="69">
        <v>100</v>
      </c>
      <c r="K17" s="43" t="s">
        <v>15</v>
      </c>
      <c r="L17" s="43"/>
      <c r="M17" s="43"/>
      <c r="N17" s="44"/>
    </row>
    <row r="18" spans="2:19" s="37" customFormat="1" ht="17.399999999999999">
      <c r="B18" s="61"/>
      <c r="C18" s="61"/>
      <c r="D18" s="38"/>
      <c r="E18" s="26"/>
      <c r="F18" s="45"/>
      <c r="G18" s="62"/>
      <c r="H18" s="41"/>
      <c r="I18" s="42" t="s">
        <v>13</v>
      </c>
      <c r="J18" s="69"/>
      <c r="K18" s="43" t="s">
        <v>15</v>
      </c>
      <c r="L18" s="43"/>
      <c r="M18" s="43"/>
      <c r="N18" s="44"/>
    </row>
    <row r="19" spans="2:19" s="37" customFormat="1" ht="17.399999999999999">
      <c r="B19" s="61"/>
      <c r="C19" s="61"/>
      <c r="D19" s="38"/>
      <c r="E19" s="26"/>
      <c r="F19" s="52"/>
      <c r="G19" s="63"/>
      <c r="H19" s="41"/>
      <c r="I19" s="42" t="s">
        <v>13</v>
      </c>
      <c r="J19" s="69"/>
      <c r="K19" s="43" t="s">
        <v>15</v>
      </c>
      <c r="L19" s="43"/>
      <c r="M19" s="43"/>
      <c r="N19" s="44"/>
    </row>
    <row r="20" spans="2:19" s="37" customFormat="1" ht="17.399999999999999">
      <c r="B20" s="61"/>
      <c r="C20" s="61"/>
      <c r="D20" s="38"/>
      <c r="E20" s="26"/>
      <c r="F20" s="52"/>
      <c r="G20" s="63"/>
      <c r="H20" s="41"/>
      <c r="I20" s="42"/>
      <c r="J20" s="69"/>
      <c r="K20" s="43"/>
      <c r="L20" s="43"/>
      <c r="M20" s="43"/>
      <c r="N20" s="44"/>
    </row>
    <row r="21" spans="2:19" ht="17.399999999999999" collapsed="1">
      <c r="B21" s="80" t="s">
        <v>213</v>
      </c>
      <c r="C21" s="80"/>
      <c r="D21" s="81">
        <f>E21+F21</f>
        <v>3362000</v>
      </c>
      <c r="E21" s="82">
        <f>SUM(E22,E29,E35,E41,E47,E53,E59,E65)</f>
        <v>2000000</v>
      </c>
      <c r="F21" s="83">
        <f>SUM(F22,F29,F35,F41,F47,F53,F59,F65)</f>
        <v>1362000</v>
      </c>
      <c r="G21" s="83">
        <f>ROUNDDOWN(F21*10%,0)</f>
        <v>136200</v>
      </c>
      <c r="H21" s="82"/>
      <c r="I21" s="85"/>
      <c r="J21" s="82"/>
      <c r="K21" s="85"/>
      <c r="L21" s="85"/>
      <c r="M21" s="82"/>
      <c r="N21" s="84"/>
    </row>
    <row r="22" spans="2:19" ht="17.399999999999999">
      <c r="B22" s="86" t="s">
        <v>1</v>
      </c>
      <c r="C22" s="86"/>
      <c r="D22" s="87">
        <f>E22+F22</f>
        <v>2010000</v>
      </c>
      <c r="E22" s="88">
        <f>SUM(E23:E28)</f>
        <v>1800000</v>
      </c>
      <c r="F22" s="89">
        <f>SUM(F23:F28)</f>
        <v>210000</v>
      </c>
      <c r="G22" s="77"/>
      <c r="H22" s="88"/>
      <c r="I22" s="91"/>
      <c r="J22" s="88"/>
      <c r="K22" s="91"/>
      <c r="L22" s="91"/>
      <c r="M22" s="88"/>
      <c r="N22" s="90"/>
    </row>
    <row r="23" spans="2:19" s="37" customFormat="1" ht="17.399999999999999" customHeight="1">
      <c r="B23" s="67"/>
      <c r="C23" s="196" t="s">
        <v>8</v>
      </c>
      <c r="D23" s="38"/>
      <c r="E23" s="26"/>
      <c r="F23" s="53"/>
      <c r="G23" s="197"/>
      <c r="H23" s="22"/>
      <c r="I23" s="43"/>
      <c r="J23" s="26"/>
      <c r="K23" s="43"/>
      <c r="L23" s="43"/>
      <c r="M23" s="26"/>
      <c r="N23" s="44"/>
      <c r="O23" s="236" t="s">
        <v>202</v>
      </c>
      <c r="P23" s="237"/>
      <c r="Q23" s="237"/>
      <c r="R23" s="237"/>
      <c r="S23" s="237"/>
    </row>
    <row r="24" spans="2:19" s="37" customFormat="1" ht="17.399999999999999">
      <c r="B24" s="61"/>
      <c r="C24" s="61" t="s">
        <v>221</v>
      </c>
      <c r="D24" s="38"/>
      <c r="E24" s="26">
        <f>ROUNDDOWN(H24*J24,0)</f>
        <v>1800000</v>
      </c>
      <c r="F24" s="52"/>
      <c r="G24" s="63"/>
      <c r="H24" s="21">
        <v>300000</v>
      </c>
      <c r="I24" s="43" t="s">
        <v>13</v>
      </c>
      <c r="J24" s="26">
        <v>6</v>
      </c>
      <c r="K24" s="43" t="s">
        <v>23</v>
      </c>
      <c r="L24" s="43"/>
      <c r="M24" s="26"/>
      <c r="N24" s="44"/>
      <c r="O24" s="236"/>
      <c r="P24" s="237"/>
      <c r="Q24" s="237"/>
      <c r="R24" s="237"/>
      <c r="S24" s="237"/>
    </row>
    <row r="25" spans="2:19" s="37" customFormat="1" ht="17.399999999999999">
      <c r="B25" s="61"/>
      <c r="C25" s="61" t="s">
        <v>222</v>
      </c>
      <c r="D25" s="38"/>
      <c r="E25" s="26"/>
      <c r="F25" s="52">
        <f>ROUNDDOWN(H25*J25,0)</f>
        <v>60000</v>
      </c>
      <c r="G25" s="63"/>
      <c r="H25" s="41">
        <v>10000</v>
      </c>
      <c r="I25" s="43" t="s">
        <v>13</v>
      </c>
      <c r="J25" s="26">
        <v>6</v>
      </c>
      <c r="K25" s="43" t="s">
        <v>23</v>
      </c>
      <c r="L25" s="43"/>
      <c r="M25" s="26"/>
      <c r="N25" s="44"/>
      <c r="O25" s="236"/>
      <c r="P25" s="237"/>
      <c r="Q25" s="237"/>
      <c r="R25" s="237"/>
      <c r="S25" s="237"/>
    </row>
    <row r="26" spans="2:19" s="37" customFormat="1" ht="17.399999999999999">
      <c r="B26" s="40"/>
      <c r="C26" s="40" t="s">
        <v>9</v>
      </c>
      <c r="D26" s="38"/>
      <c r="E26" s="26"/>
      <c r="F26" s="52"/>
      <c r="G26" s="63"/>
      <c r="N26" s="44"/>
      <c r="O26" s="190"/>
      <c r="P26" s="198"/>
      <c r="Q26" s="198"/>
      <c r="R26" s="198"/>
      <c r="S26" s="198"/>
    </row>
    <row r="27" spans="2:19" s="37" customFormat="1" ht="17.399999999999999">
      <c r="B27" s="40"/>
      <c r="C27" s="61" t="s">
        <v>223</v>
      </c>
      <c r="D27" s="38"/>
      <c r="E27" s="26"/>
      <c r="F27" s="52">
        <f>ROUNDDOWN(H27*J27,0)</f>
        <v>150000</v>
      </c>
      <c r="G27" s="63"/>
      <c r="H27" s="41">
        <v>50000</v>
      </c>
      <c r="I27" s="43" t="s">
        <v>13</v>
      </c>
      <c r="J27" s="26">
        <v>3</v>
      </c>
      <c r="K27" s="43" t="s">
        <v>23</v>
      </c>
      <c r="L27" s="43"/>
      <c r="M27" s="26"/>
      <c r="N27" s="44"/>
      <c r="O27" s="190" t="s">
        <v>203</v>
      </c>
      <c r="P27" s="198"/>
      <c r="Q27" s="198"/>
      <c r="R27" s="198"/>
      <c r="S27" s="198"/>
    </row>
    <row r="28" spans="2:19" s="37" customFormat="1" ht="17.399999999999999">
      <c r="B28" s="46"/>
      <c r="C28" s="46"/>
      <c r="D28" s="39"/>
      <c r="E28" s="26"/>
      <c r="F28" s="54"/>
      <c r="G28" s="76"/>
      <c r="H28" s="47"/>
      <c r="I28" s="48"/>
      <c r="J28" s="49"/>
      <c r="K28" s="50"/>
      <c r="L28" s="50"/>
      <c r="M28" s="49"/>
      <c r="N28" s="51"/>
    </row>
    <row r="29" spans="2:19" ht="17.399999999999999" collapsed="1">
      <c r="B29" s="92" t="s">
        <v>2</v>
      </c>
      <c r="C29" s="92"/>
      <c r="D29" s="93">
        <f>E29+F29</f>
        <v>200000</v>
      </c>
      <c r="E29" s="94">
        <f>SUM(E30:E34)</f>
        <v>0</v>
      </c>
      <c r="F29" s="95">
        <f t="shared" ref="F29" si="2">SUM(F30:F34)</f>
        <v>200000</v>
      </c>
      <c r="G29" s="78"/>
      <c r="H29" s="94"/>
      <c r="I29" s="97"/>
      <c r="J29" s="94"/>
      <c r="K29" s="97"/>
      <c r="L29" s="97"/>
      <c r="M29" s="94"/>
      <c r="N29" s="96"/>
    </row>
    <row r="30" spans="2:19" ht="17.399999999999999">
      <c r="B30" s="10"/>
      <c r="C30" s="10" t="s">
        <v>24</v>
      </c>
      <c r="D30" s="38"/>
      <c r="E30" s="17"/>
      <c r="F30" s="55">
        <f>ROUNDDOWN(H30*J30,0)</f>
        <v>200000</v>
      </c>
      <c r="G30" s="75"/>
      <c r="H30" s="19">
        <v>100000</v>
      </c>
      <c r="I30" s="16" t="s">
        <v>13</v>
      </c>
      <c r="J30" s="17">
        <v>2</v>
      </c>
      <c r="K30" s="16" t="s">
        <v>25</v>
      </c>
      <c r="L30" s="16"/>
      <c r="M30" s="17"/>
      <c r="N30" s="18"/>
    </row>
    <row r="31" spans="2:19" ht="17.399999999999999">
      <c r="B31" s="1"/>
      <c r="C31" s="1"/>
      <c r="D31" s="38"/>
      <c r="E31" s="3"/>
      <c r="F31" s="56"/>
      <c r="G31" s="63"/>
      <c r="H31" s="21"/>
      <c r="I31" s="4"/>
      <c r="J31" s="3"/>
      <c r="K31" s="4"/>
      <c r="L31" s="4"/>
      <c r="M31" s="41"/>
      <c r="N31" s="272"/>
      <c r="O31" s="26"/>
      <c r="P31" s="43"/>
      <c r="Q31" s="43"/>
      <c r="R31" s="26"/>
    </row>
    <row r="32" spans="2:19" ht="17.399999999999999">
      <c r="B32" s="1"/>
      <c r="C32" s="1"/>
      <c r="D32" s="38"/>
      <c r="E32" s="3"/>
      <c r="F32" s="56"/>
      <c r="G32" s="63"/>
      <c r="H32" s="21"/>
      <c r="I32" s="4"/>
      <c r="J32" s="3"/>
      <c r="K32" s="4"/>
      <c r="L32" s="4"/>
      <c r="M32" s="3"/>
      <c r="N32" s="5"/>
    </row>
    <row r="33" spans="2:14" ht="17.399999999999999">
      <c r="B33" s="1"/>
      <c r="C33" s="1"/>
      <c r="D33" s="38"/>
      <c r="E33" s="3"/>
      <c r="F33" s="56"/>
      <c r="G33" s="63"/>
      <c r="H33" s="21"/>
      <c r="I33" s="4"/>
      <c r="J33" s="3"/>
      <c r="K33" s="4"/>
      <c r="L33" s="4"/>
      <c r="M33" s="3"/>
      <c r="N33" s="5"/>
    </row>
    <row r="34" spans="2:14" ht="17.399999999999999">
      <c r="B34" s="1"/>
      <c r="C34" s="1"/>
      <c r="D34" s="39"/>
      <c r="E34" s="3"/>
      <c r="F34" s="56"/>
      <c r="G34" s="63"/>
      <c r="H34" s="2"/>
      <c r="I34" s="4"/>
      <c r="J34" s="3"/>
      <c r="K34" s="4"/>
      <c r="L34" s="4"/>
      <c r="M34" s="3"/>
      <c r="N34" s="5"/>
    </row>
    <row r="35" spans="2:14" ht="17.399999999999999" collapsed="1">
      <c r="B35" s="92" t="s">
        <v>3</v>
      </c>
      <c r="C35" s="92"/>
      <c r="D35" s="98">
        <f>E35+F35</f>
        <v>160000</v>
      </c>
      <c r="E35" s="94">
        <f>SUM(E36:E40)</f>
        <v>0</v>
      </c>
      <c r="F35" s="95">
        <f>SUM(F36:F40)</f>
        <v>160000</v>
      </c>
      <c r="G35" s="78"/>
      <c r="H35" s="94"/>
      <c r="I35" s="97"/>
      <c r="J35" s="94"/>
      <c r="K35" s="97"/>
      <c r="L35" s="97"/>
      <c r="M35" s="94"/>
      <c r="N35" s="96"/>
    </row>
    <row r="36" spans="2:14" ht="17.399999999999999">
      <c r="B36" s="10"/>
      <c r="C36" s="10" t="s">
        <v>26</v>
      </c>
      <c r="D36" s="38"/>
      <c r="E36" s="17"/>
      <c r="F36" s="55">
        <f>ROUNDDOWN(H36*J36*M36,0)</f>
        <v>100000</v>
      </c>
      <c r="G36" s="75"/>
      <c r="H36" s="22">
        <v>10000</v>
      </c>
      <c r="I36" s="16" t="s">
        <v>13</v>
      </c>
      <c r="J36" s="74">
        <v>2</v>
      </c>
      <c r="K36" s="16" t="s">
        <v>28</v>
      </c>
      <c r="L36" s="16" t="s">
        <v>13</v>
      </c>
      <c r="M36" s="17">
        <v>5</v>
      </c>
      <c r="N36" s="18" t="s">
        <v>29</v>
      </c>
    </row>
    <row r="37" spans="2:14" ht="17.399999999999999">
      <c r="B37" s="1"/>
      <c r="C37" s="1" t="s">
        <v>27</v>
      </c>
      <c r="D37" s="38"/>
      <c r="E37" s="3"/>
      <c r="F37" s="56">
        <f t="shared" ref="F37" si="3">ROUNDDOWN(H37*J37,0)</f>
        <v>60000</v>
      </c>
      <c r="G37" s="63"/>
      <c r="H37" s="2">
        <v>30000</v>
      </c>
      <c r="I37" s="4" t="s">
        <v>13</v>
      </c>
      <c r="J37" s="3">
        <v>2</v>
      </c>
      <c r="K37" s="4" t="s">
        <v>25</v>
      </c>
      <c r="L37" s="4"/>
      <c r="M37" s="3"/>
      <c r="N37" s="5"/>
    </row>
    <row r="38" spans="2:14" ht="17.399999999999999">
      <c r="B38" s="1"/>
      <c r="C38" s="1"/>
      <c r="D38" s="38"/>
      <c r="E38" s="3"/>
      <c r="F38" s="56"/>
      <c r="G38" s="63"/>
      <c r="H38" s="2"/>
      <c r="I38" s="4"/>
      <c r="J38" s="3"/>
      <c r="K38" s="4"/>
      <c r="L38" s="4"/>
      <c r="M38" s="3"/>
      <c r="N38" s="5"/>
    </row>
    <row r="39" spans="2:14" ht="17.399999999999999">
      <c r="B39" s="1"/>
      <c r="C39" s="1"/>
      <c r="D39" s="38"/>
      <c r="E39" s="3"/>
      <c r="F39" s="56"/>
      <c r="G39" s="63"/>
      <c r="H39" s="2"/>
      <c r="I39" s="4"/>
      <c r="J39" s="3"/>
      <c r="K39" s="4"/>
      <c r="L39" s="4"/>
      <c r="M39" s="3"/>
      <c r="N39" s="5"/>
    </row>
    <row r="40" spans="2:14" ht="17.399999999999999">
      <c r="B40" s="11"/>
      <c r="C40" s="11"/>
      <c r="D40" s="39"/>
      <c r="E40" s="13"/>
      <c r="F40" s="57"/>
      <c r="G40" s="76"/>
      <c r="H40" s="12"/>
      <c r="I40" s="14"/>
      <c r="J40" s="13"/>
      <c r="K40" s="14"/>
      <c r="L40" s="14"/>
      <c r="M40" s="13"/>
      <c r="N40" s="15"/>
    </row>
    <row r="41" spans="2:14" ht="17.399999999999999" collapsed="1">
      <c r="B41" s="92" t="s">
        <v>199</v>
      </c>
      <c r="C41" s="92"/>
      <c r="D41" s="98">
        <f>E41+F41</f>
        <v>600000</v>
      </c>
      <c r="E41" s="94">
        <f>SUM(E42:E46)</f>
        <v>0</v>
      </c>
      <c r="F41" s="95">
        <f>SUM(F42:F46)</f>
        <v>600000</v>
      </c>
      <c r="G41" s="78"/>
      <c r="H41" s="94"/>
      <c r="I41" s="97"/>
      <c r="J41" s="94"/>
      <c r="K41" s="97"/>
      <c r="L41" s="97"/>
      <c r="M41" s="94"/>
      <c r="N41" s="96"/>
    </row>
    <row r="42" spans="2:14" ht="17.399999999999999">
      <c r="B42" s="189" t="s">
        <v>200</v>
      </c>
      <c r="C42" s="10" t="s">
        <v>30</v>
      </c>
      <c r="D42" s="38"/>
      <c r="E42" s="17"/>
      <c r="F42" s="55">
        <f t="shared" ref="F42" si="4">ROUNDDOWN(H42*J42,0)</f>
        <v>600000</v>
      </c>
      <c r="G42" s="75"/>
      <c r="H42" s="22">
        <v>100000</v>
      </c>
      <c r="I42" s="16" t="s">
        <v>13</v>
      </c>
      <c r="J42" s="17">
        <v>6</v>
      </c>
      <c r="K42" s="16" t="s">
        <v>31</v>
      </c>
      <c r="L42" s="16"/>
      <c r="M42" s="17"/>
      <c r="N42" s="18"/>
    </row>
    <row r="43" spans="2:14" ht="17.399999999999999">
      <c r="B43" s="1"/>
      <c r="C43" s="1"/>
      <c r="D43" s="38"/>
      <c r="E43" s="3"/>
      <c r="F43" s="56"/>
      <c r="G43" s="63"/>
      <c r="H43" s="2"/>
      <c r="I43" s="4"/>
      <c r="J43" s="3"/>
      <c r="K43" s="4"/>
      <c r="L43" s="4"/>
      <c r="M43" s="3"/>
      <c r="N43" s="5"/>
    </row>
    <row r="44" spans="2:14" ht="17.399999999999999">
      <c r="B44" s="1"/>
      <c r="C44" s="1"/>
      <c r="D44" s="38"/>
      <c r="E44" s="3"/>
      <c r="F44" s="56"/>
      <c r="G44" s="63"/>
      <c r="H44" s="2"/>
      <c r="I44" s="4"/>
      <c r="J44" s="3"/>
      <c r="K44" s="4"/>
      <c r="L44" s="4"/>
      <c r="M44" s="3"/>
      <c r="N44" s="5"/>
    </row>
    <row r="45" spans="2:14" ht="17.399999999999999">
      <c r="B45" s="1"/>
      <c r="C45" s="1"/>
      <c r="D45" s="38"/>
      <c r="E45" s="3"/>
      <c r="F45" s="56"/>
      <c r="G45" s="63"/>
      <c r="H45" s="2"/>
      <c r="I45" s="4"/>
      <c r="J45" s="3"/>
      <c r="K45" s="4"/>
      <c r="L45" s="4"/>
      <c r="M45" s="3"/>
      <c r="N45" s="5"/>
    </row>
    <row r="46" spans="2:14" ht="17.399999999999999">
      <c r="B46" s="11"/>
      <c r="C46" s="11"/>
      <c r="D46" s="39"/>
      <c r="E46" s="13"/>
      <c r="F46" s="57"/>
      <c r="G46" s="76"/>
      <c r="H46" s="12"/>
      <c r="I46" s="14"/>
      <c r="J46" s="13"/>
      <c r="K46" s="14"/>
      <c r="L46" s="14"/>
      <c r="M46" s="13"/>
      <c r="N46" s="15"/>
    </row>
    <row r="47" spans="2:14" ht="17.399999999999999" collapsed="1">
      <c r="B47" s="92" t="s">
        <v>4</v>
      </c>
      <c r="C47" s="92"/>
      <c r="D47" s="98">
        <f>E47+F47</f>
        <v>100000</v>
      </c>
      <c r="E47" s="94">
        <f>SUM(E48:E52)</f>
        <v>0</v>
      </c>
      <c r="F47" s="95">
        <f>SUM(F48:F52)</f>
        <v>100000</v>
      </c>
      <c r="G47" s="78"/>
      <c r="H47" s="94"/>
      <c r="I47" s="97"/>
      <c r="J47" s="94"/>
      <c r="K47" s="97"/>
      <c r="L47" s="97"/>
      <c r="M47" s="94"/>
      <c r="N47" s="96"/>
    </row>
    <row r="48" spans="2:14" ht="17.399999999999999">
      <c r="B48" s="10"/>
      <c r="C48" s="10" t="s">
        <v>32</v>
      </c>
      <c r="D48" s="38"/>
      <c r="E48" s="17"/>
      <c r="F48" s="55">
        <f t="shared" ref="F48" si="5">ROUNDDOWN(H48*J48,0)</f>
        <v>100000</v>
      </c>
      <c r="G48" s="75"/>
      <c r="H48" s="22">
        <v>10000</v>
      </c>
      <c r="I48" s="16" t="s">
        <v>13</v>
      </c>
      <c r="J48" s="17">
        <v>10</v>
      </c>
      <c r="K48" s="16" t="s">
        <v>33</v>
      </c>
      <c r="L48" s="16"/>
      <c r="M48" s="17"/>
      <c r="N48" s="18"/>
    </row>
    <row r="49" spans="2:14" ht="17.399999999999999">
      <c r="B49" s="1"/>
      <c r="C49" s="1"/>
      <c r="D49" s="38"/>
      <c r="E49" s="3"/>
      <c r="F49" s="56"/>
      <c r="G49" s="63"/>
      <c r="H49" s="2"/>
      <c r="I49" s="4"/>
      <c r="J49" s="3"/>
      <c r="K49" s="4"/>
      <c r="L49" s="4"/>
      <c r="M49" s="3"/>
      <c r="N49" s="5"/>
    </row>
    <row r="50" spans="2:14" ht="17.399999999999999">
      <c r="B50" s="1"/>
      <c r="C50" s="1"/>
      <c r="D50" s="38"/>
      <c r="E50" s="3"/>
      <c r="F50" s="56"/>
      <c r="G50" s="63"/>
      <c r="H50" s="2"/>
      <c r="I50" s="4"/>
      <c r="J50" s="3"/>
      <c r="K50" s="4"/>
      <c r="L50" s="4"/>
      <c r="M50" s="3"/>
      <c r="N50" s="5"/>
    </row>
    <row r="51" spans="2:14" ht="17.399999999999999">
      <c r="B51" s="1"/>
      <c r="C51" s="1"/>
      <c r="D51" s="38"/>
      <c r="E51" s="3"/>
      <c r="F51" s="56"/>
      <c r="G51" s="63"/>
      <c r="H51" s="2"/>
      <c r="I51" s="4"/>
      <c r="J51" s="3"/>
      <c r="K51" s="4"/>
      <c r="L51" s="4"/>
      <c r="M51" s="3"/>
      <c r="N51" s="5"/>
    </row>
    <row r="52" spans="2:14" ht="17.399999999999999">
      <c r="B52" s="11"/>
      <c r="C52" s="11"/>
      <c r="D52" s="39"/>
      <c r="E52" s="13"/>
      <c r="F52" s="57"/>
      <c r="G52" s="76"/>
      <c r="H52" s="12"/>
      <c r="I52" s="14"/>
      <c r="J52" s="13"/>
      <c r="K52" s="14"/>
      <c r="L52" s="14"/>
      <c r="M52" s="13"/>
      <c r="N52" s="15"/>
    </row>
    <row r="53" spans="2:14" ht="17.399999999999999" collapsed="1">
      <c r="B53" s="92" t="s">
        <v>6</v>
      </c>
      <c r="C53" s="92"/>
      <c r="D53" s="98">
        <f>E53+F53</f>
        <v>50000</v>
      </c>
      <c r="E53" s="94">
        <f>SUM(E54:E58)</f>
        <v>0</v>
      </c>
      <c r="F53" s="95">
        <f t="shared" ref="F53" si="6">SUM(F54:F58)</f>
        <v>50000</v>
      </c>
      <c r="G53" s="78"/>
      <c r="H53" s="94"/>
      <c r="I53" s="97"/>
      <c r="J53" s="94"/>
      <c r="K53" s="97"/>
      <c r="L53" s="97"/>
      <c r="M53" s="94"/>
      <c r="N53" s="96"/>
    </row>
    <row r="54" spans="2:14" ht="17.399999999999999">
      <c r="B54" s="10"/>
      <c r="C54" s="10" t="s">
        <v>34</v>
      </c>
      <c r="D54" s="38"/>
      <c r="E54" s="17"/>
      <c r="F54" s="55">
        <f t="shared" ref="F54" si="7">ROUNDDOWN(H54*J54,0)</f>
        <v>50000</v>
      </c>
      <c r="G54" s="75"/>
      <c r="H54" s="22">
        <v>1000</v>
      </c>
      <c r="I54" s="16" t="s">
        <v>13</v>
      </c>
      <c r="J54" s="17">
        <v>50</v>
      </c>
      <c r="K54" s="16" t="s">
        <v>35</v>
      </c>
      <c r="L54" s="16"/>
      <c r="M54" s="17"/>
      <c r="N54" s="18"/>
    </row>
    <row r="55" spans="2:14" ht="17.399999999999999">
      <c r="B55" s="1"/>
      <c r="C55" s="1"/>
      <c r="D55" s="38"/>
      <c r="E55" s="3"/>
      <c r="F55" s="56"/>
      <c r="G55" s="63"/>
      <c r="H55" s="2"/>
      <c r="I55" s="4"/>
      <c r="J55" s="3"/>
      <c r="K55" s="4"/>
      <c r="L55" s="4"/>
      <c r="M55" s="3"/>
      <c r="N55" s="5"/>
    </row>
    <row r="56" spans="2:14" ht="17.399999999999999">
      <c r="B56" s="1"/>
      <c r="C56" s="1"/>
      <c r="D56" s="38"/>
      <c r="E56" s="3"/>
      <c r="F56" s="56"/>
      <c r="G56" s="63"/>
      <c r="H56" s="2"/>
      <c r="I56" s="4"/>
      <c r="J56" s="3"/>
      <c r="K56" s="4"/>
      <c r="L56" s="4"/>
      <c r="M56" s="3"/>
      <c r="N56" s="5"/>
    </row>
    <row r="57" spans="2:14" ht="17.399999999999999">
      <c r="B57" s="1"/>
      <c r="C57" s="1"/>
      <c r="D57" s="38"/>
      <c r="E57" s="3"/>
      <c r="F57" s="56"/>
      <c r="G57" s="63"/>
      <c r="H57" s="2"/>
      <c r="I57" s="4"/>
      <c r="J57" s="3"/>
      <c r="K57" s="4"/>
      <c r="L57" s="4"/>
      <c r="M57" s="3"/>
      <c r="N57" s="5"/>
    </row>
    <row r="58" spans="2:14" ht="17.399999999999999">
      <c r="B58" s="11"/>
      <c r="C58" s="11"/>
      <c r="D58" s="39"/>
      <c r="E58" s="13"/>
      <c r="F58" s="57"/>
      <c r="G58" s="76"/>
      <c r="H58" s="12"/>
      <c r="I58" s="14"/>
      <c r="J58" s="13"/>
      <c r="K58" s="14"/>
      <c r="L58" s="14"/>
      <c r="M58" s="13"/>
      <c r="N58" s="15"/>
    </row>
    <row r="59" spans="2:14" ht="17.399999999999999" collapsed="1">
      <c r="B59" s="92" t="s">
        <v>7</v>
      </c>
      <c r="C59" s="92"/>
      <c r="D59" s="98">
        <f>E59+F59</f>
        <v>32000</v>
      </c>
      <c r="E59" s="94">
        <f>SUM(E60:E64)</f>
        <v>0</v>
      </c>
      <c r="F59" s="95">
        <f t="shared" ref="F59" si="8">SUM(F60:F64)</f>
        <v>32000</v>
      </c>
      <c r="G59" s="78"/>
      <c r="H59" s="94"/>
      <c r="I59" s="97"/>
      <c r="J59" s="94"/>
      <c r="K59" s="97"/>
      <c r="L59" s="97"/>
      <c r="M59" s="94"/>
      <c r="N59" s="96"/>
    </row>
    <row r="60" spans="2:14" ht="17.399999999999999">
      <c r="B60" s="10"/>
      <c r="C60" s="10" t="s">
        <v>36</v>
      </c>
      <c r="D60" s="38"/>
      <c r="E60" s="17"/>
      <c r="F60" s="55">
        <f>ROUNDDOWN(H60*J60*M60,0)</f>
        <v>32000</v>
      </c>
      <c r="G60" s="75"/>
      <c r="H60" s="22">
        <v>2000</v>
      </c>
      <c r="I60" s="16" t="s">
        <v>13</v>
      </c>
      <c r="J60" s="17">
        <v>8</v>
      </c>
      <c r="K60" s="16" t="s">
        <v>28</v>
      </c>
      <c r="L60" s="16" t="s">
        <v>13</v>
      </c>
      <c r="M60" s="17">
        <v>2</v>
      </c>
      <c r="N60" s="18" t="s">
        <v>37</v>
      </c>
    </row>
    <row r="61" spans="2:14" ht="17.399999999999999">
      <c r="B61" s="1"/>
      <c r="C61" s="1"/>
      <c r="D61" s="38"/>
      <c r="E61" s="3"/>
      <c r="F61" s="56"/>
      <c r="G61" s="63"/>
      <c r="H61" s="2"/>
      <c r="I61" s="4"/>
      <c r="J61" s="3"/>
      <c r="K61" s="4"/>
      <c r="L61" s="4"/>
      <c r="M61" s="3"/>
      <c r="N61" s="5"/>
    </row>
    <row r="62" spans="2:14" ht="17.399999999999999">
      <c r="B62" s="1"/>
      <c r="C62" s="1"/>
      <c r="D62" s="38"/>
      <c r="E62" s="3"/>
      <c r="F62" s="56"/>
      <c r="G62" s="63"/>
      <c r="H62" s="2"/>
      <c r="I62" s="4"/>
      <c r="J62" s="3"/>
      <c r="K62" s="4"/>
      <c r="L62" s="4"/>
      <c r="M62" s="3"/>
      <c r="N62" s="5"/>
    </row>
    <row r="63" spans="2:14" ht="17.399999999999999">
      <c r="B63" s="1"/>
      <c r="C63" s="1"/>
      <c r="D63" s="38"/>
      <c r="E63" s="3"/>
      <c r="F63" s="56"/>
      <c r="G63" s="63"/>
      <c r="H63" s="2"/>
      <c r="I63" s="4"/>
      <c r="J63" s="3"/>
      <c r="K63" s="4"/>
      <c r="L63" s="4"/>
      <c r="M63" s="3"/>
      <c r="N63" s="5"/>
    </row>
    <row r="64" spans="2:14" ht="17.399999999999999">
      <c r="B64" s="11"/>
      <c r="C64" s="11"/>
      <c r="D64" s="39"/>
      <c r="E64" s="13"/>
      <c r="F64" s="57"/>
      <c r="G64" s="76"/>
      <c r="H64" s="12"/>
      <c r="I64" s="14"/>
      <c r="J64" s="13"/>
      <c r="K64" s="14"/>
      <c r="L64" s="14"/>
      <c r="M64" s="13"/>
      <c r="N64" s="15"/>
    </row>
    <row r="65" spans="2:14" ht="17.399999999999999" collapsed="1">
      <c r="B65" s="92" t="s">
        <v>11</v>
      </c>
      <c r="C65" s="92"/>
      <c r="D65" s="98">
        <f>E65+F65</f>
        <v>210000</v>
      </c>
      <c r="E65" s="94">
        <f>SUM(E66:E70)</f>
        <v>200000</v>
      </c>
      <c r="F65" s="95">
        <f t="shared" ref="F65" si="9">SUM(F66:F70)</f>
        <v>10000</v>
      </c>
      <c r="G65" s="78"/>
      <c r="H65" s="94"/>
      <c r="I65" s="97"/>
      <c r="J65" s="94"/>
      <c r="K65" s="97"/>
      <c r="L65" s="97"/>
      <c r="M65" s="94"/>
      <c r="N65" s="96"/>
    </row>
    <row r="66" spans="2:14" ht="17.399999999999999">
      <c r="B66" s="10"/>
      <c r="C66" s="10" t="s">
        <v>38</v>
      </c>
      <c r="D66" s="38"/>
      <c r="E66" s="17"/>
      <c r="F66" s="55">
        <f t="shared" ref="F66" si="10">ROUNDDOWN(H66*J66,0)</f>
        <v>10000</v>
      </c>
      <c r="G66" s="75"/>
      <c r="H66" s="19">
        <v>1000</v>
      </c>
      <c r="I66" s="16" t="s">
        <v>13</v>
      </c>
      <c r="J66" s="17">
        <v>10</v>
      </c>
      <c r="K66" s="16" t="s">
        <v>41</v>
      </c>
      <c r="L66" s="16"/>
      <c r="M66" s="17"/>
      <c r="N66" s="18"/>
    </row>
    <row r="67" spans="2:14" ht="17.399999999999999">
      <c r="B67" s="1"/>
      <c r="C67" s="1" t="s">
        <v>39</v>
      </c>
      <c r="D67" s="38"/>
      <c r="E67" s="3">
        <f>ROUNDDOWN(H67*J67,0)</f>
        <v>200000</v>
      </c>
      <c r="F67" s="56"/>
      <c r="G67" s="63"/>
      <c r="H67" s="2">
        <v>20000</v>
      </c>
      <c r="I67" s="4" t="s">
        <v>13</v>
      </c>
      <c r="J67" s="3">
        <v>10</v>
      </c>
      <c r="K67" s="4" t="s">
        <v>40</v>
      </c>
      <c r="L67" s="4"/>
      <c r="M67" s="3"/>
      <c r="N67" s="5"/>
    </row>
    <row r="68" spans="2:14" ht="17.399999999999999">
      <c r="B68" s="1"/>
      <c r="C68" s="1"/>
      <c r="D68" s="38"/>
      <c r="E68" s="3"/>
      <c r="F68" s="56"/>
      <c r="G68" s="63"/>
      <c r="H68" s="2"/>
      <c r="I68" s="4"/>
      <c r="J68" s="3"/>
      <c r="K68" s="4"/>
      <c r="L68" s="4"/>
      <c r="M68" s="3"/>
      <c r="N68" s="5"/>
    </row>
    <row r="69" spans="2:14" ht="17.399999999999999">
      <c r="B69" s="1"/>
      <c r="C69" s="1"/>
      <c r="D69" s="38"/>
      <c r="E69" s="3"/>
      <c r="F69" s="56"/>
      <c r="G69" s="63"/>
      <c r="H69" s="2"/>
      <c r="I69" s="4"/>
      <c r="J69" s="3"/>
      <c r="K69" s="4"/>
      <c r="L69" s="4"/>
      <c r="M69" s="3"/>
      <c r="N69" s="5"/>
    </row>
    <row r="70" spans="2:14" ht="17.399999999999999">
      <c r="B70" s="20"/>
      <c r="C70" s="20"/>
      <c r="D70" s="39"/>
      <c r="E70" s="7"/>
      <c r="F70" s="58"/>
      <c r="G70" s="79"/>
      <c r="H70" s="2"/>
      <c r="I70" s="8"/>
      <c r="J70" s="7"/>
      <c r="K70" s="8"/>
      <c r="L70" s="8"/>
      <c r="M70" s="7"/>
      <c r="N70" s="9"/>
    </row>
    <row r="71" spans="2:14" ht="17.399999999999999">
      <c r="B71" s="106" t="s">
        <v>215</v>
      </c>
      <c r="C71" s="106"/>
      <c r="D71" s="107">
        <f>E71+F71</f>
        <v>2500000</v>
      </c>
      <c r="E71" s="108">
        <f>SUM(E72,E78)</f>
        <v>1000000</v>
      </c>
      <c r="F71" s="109">
        <f>SUM(F72,F78)</f>
        <v>1500000</v>
      </c>
      <c r="G71" s="110">
        <f>ROUNDDOWN(F71*10%,0)</f>
        <v>150000</v>
      </c>
      <c r="H71" s="108"/>
      <c r="I71" s="111"/>
      <c r="J71" s="108"/>
      <c r="K71" s="111"/>
      <c r="L71" s="111"/>
      <c r="M71" s="108"/>
      <c r="N71" s="110"/>
    </row>
    <row r="72" spans="2:14" ht="17.399999999999999">
      <c r="B72" s="118" t="s">
        <v>10</v>
      </c>
      <c r="C72" s="118"/>
      <c r="D72" s="113">
        <f>E72+F72</f>
        <v>2000000</v>
      </c>
      <c r="E72" s="114">
        <f>SUM(E73:E77)</f>
        <v>1000000</v>
      </c>
      <c r="F72" s="115">
        <f t="shared" ref="F72" si="11">SUM(F73:F77)</f>
        <v>1000000</v>
      </c>
      <c r="G72" s="78"/>
      <c r="H72" s="114"/>
      <c r="I72" s="117"/>
      <c r="J72" s="114"/>
      <c r="K72" s="117"/>
      <c r="L72" s="117"/>
      <c r="M72" s="114"/>
      <c r="N72" s="116"/>
    </row>
    <row r="73" spans="2:14" ht="17.399999999999999">
      <c r="B73" s="1"/>
      <c r="C73" s="1" t="s">
        <v>195</v>
      </c>
      <c r="D73" s="38"/>
      <c r="E73" s="3"/>
      <c r="F73" s="55">
        <f t="shared" ref="F73" si="12">ROUNDDOWN(H73*J73,0)</f>
        <v>1000000</v>
      </c>
      <c r="G73" s="63"/>
      <c r="H73" s="21">
        <v>1000000</v>
      </c>
      <c r="I73" s="4" t="s">
        <v>13</v>
      </c>
      <c r="J73" s="3">
        <v>1</v>
      </c>
      <c r="K73" s="4" t="s">
        <v>43</v>
      </c>
      <c r="L73" s="4"/>
      <c r="M73" s="3"/>
      <c r="N73" s="5"/>
    </row>
    <row r="74" spans="2:14" ht="17.399999999999999">
      <c r="B74" s="1"/>
      <c r="C74" s="1" t="s">
        <v>196</v>
      </c>
      <c r="D74" s="38"/>
      <c r="E74" s="3">
        <f>ROUNDDOWN(H74*J74,0)</f>
        <v>1000000</v>
      </c>
      <c r="F74" s="56"/>
      <c r="G74" s="63"/>
      <c r="H74" s="21">
        <v>1000000</v>
      </c>
      <c r="I74" s="4" t="s">
        <v>13</v>
      </c>
      <c r="J74" s="3">
        <v>1</v>
      </c>
      <c r="K74" s="4" t="s">
        <v>43</v>
      </c>
      <c r="L74" s="4"/>
      <c r="M74" s="3"/>
      <c r="N74" s="5"/>
    </row>
    <row r="75" spans="2:14" ht="17.399999999999999">
      <c r="B75" s="1"/>
      <c r="C75" s="1"/>
      <c r="D75" s="38"/>
      <c r="E75" s="3"/>
      <c r="F75" s="56"/>
      <c r="G75" s="63"/>
      <c r="H75" s="2"/>
      <c r="I75" s="4"/>
      <c r="J75" s="3"/>
      <c r="K75" s="4"/>
      <c r="L75" s="4"/>
      <c r="M75" s="3"/>
      <c r="N75" s="5"/>
    </row>
    <row r="76" spans="2:14" ht="17.399999999999999">
      <c r="B76" s="1"/>
      <c r="C76" s="1"/>
      <c r="D76" s="38"/>
      <c r="E76" s="3"/>
      <c r="F76" s="56"/>
      <c r="G76" s="63"/>
      <c r="H76" s="2"/>
      <c r="I76" s="4"/>
      <c r="J76" s="3"/>
      <c r="K76" s="4"/>
      <c r="L76" s="4"/>
      <c r="M76" s="3"/>
      <c r="N76" s="5"/>
    </row>
    <row r="77" spans="2:14" ht="17.399999999999999">
      <c r="B77" s="1"/>
      <c r="C77" s="1"/>
      <c r="D77" s="38"/>
      <c r="E77" s="3"/>
      <c r="F77" s="56"/>
      <c r="G77" s="63"/>
      <c r="H77" s="2"/>
      <c r="I77" s="4"/>
      <c r="J77" s="3"/>
      <c r="K77" s="4"/>
      <c r="L77" s="4"/>
      <c r="M77" s="3"/>
      <c r="N77" s="5"/>
    </row>
    <row r="78" spans="2:14" ht="17.399999999999999" collapsed="1">
      <c r="B78" s="112" t="s">
        <v>5</v>
      </c>
      <c r="C78" s="112"/>
      <c r="D78" s="119">
        <f>E78+F78</f>
        <v>500000</v>
      </c>
      <c r="E78" s="114">
        <f>SUM(E79:E83)</f>
        <v>0</v>
      </c>
      <c r="F78" s="115">
        <f t="shared" ref="F78" si="13">SUM(F79:F83)</f>
        <v>500000</v>
      </c>
      <c r="G78" s="78"/>
      <c r="H78" s="120"/>
      <c r="I78" s="117"/>
      <c r="J78" s="114"/>
      <c r="K78" s="117"/>
      <c r="L78" s="117"/>
      <c r="M78" s="114"/>
      <c r="N78" s="116"/>
    </row>
    <row r="79" spans="2:14" ht="17.399999999999999">
      <c r="B79" s="10"/>
      <c r="C79" s="10" t="s">
        <v>42</v>
      </c>
      <c r="D79" s="38"/>
      <c r="E79" s="17"/>
      <c r="F79" s="55">
        <f t="shared" ref="F79" si="14">ROUNDDOWN(H79*J79,0)</f>
        <v>500000</v>
      </c>
      <c r="G79" s="75"/>
      <c r="H79" s="22">
        <v>500000</v>
      </c>
      <c r="I79" s="16" t="s">
        <v>13</v>
      </c>
      <c r="J79" s="17">
        <v>1</v>
      </c>
      <c r="K79" s="16" t="s">
        <v>43</v>
      </c>
      <c r="L79" s="16"/>
      <c r="M79" s="17"/>
      <c r="N79" s="18"/>
    </row>
    <row r="80" spans="2:14" ht="17.399999999999999">
      <c r="B80" s="1"/>
      <c r="C80" s="1"/>
      <c r="D80" s="38"/>
      <c r="E80" s="3"/>
      <c r="F80" s="56"/>
      <c r="G80" s="63"/>
      <c r="H80" s="2"/>
      <c r="I80" s="4"/>
      <c r="J80" s="3"/>
      <c r="K80" s="4"/>
      <c r="L80" s="4"/>
      <c r="M80" s="3"/>
      <c r="N80" s="5"/>
    </row>
    <row r="81" spans="2:14" ht="17.399999999999999">
      <c r="B81" s="1"/>
      <c r="C81" s="1"/>
      <c r="D81" s="38"/>
      <c r="E81" s="3"/>
      <c r="F81" s="56"/>
      <c r="G81" s="63"/>
      <c r="H81" s="21"/>
      <c r="I81" s="4"/>
      <c r="J81" s="3"/>
      <c r="K81" s="4"/>
      <c r="L81" s="4"/>
      <c r="M81" s="3"/>
      <c r="N81" s="5"/>
    </row>
    <row r="82" spans="2:14" ht="17.399999999999999">
      <c r="B82" s="1"/>
      <c r="C82" s="1"/>
      <c r="D82" s="38"/>
      <c r="E82" s="3"/>
      <c r="F82" s="56"/>
      <c r="G82" s="63"/>
      <c r="H82" s="21"/>
      <c r="I82" s="4"/>
      <c r="J82" s="3"/>
      <c r="K82" s="4"/>
      <c r="L82" s="4"/>
      <c r="M82" s="3"/>
      <c r="N82" s="5"/>
    </row>
    <row r="83" spans="2:14" ht="17.399999999999999">
      <c r="B83" s="20"/>
      <c r="C83" s="20"/>
      <c r="D83" s="38"/>
      <c r="E83" s="7"/>
      <c r="F83" s="58"/>
      <c r="G83" s="79"/>
      <c r="H83" s="6"/>
      <c r="I83" s="8"/>
      <c r="J83" s="7"/>
      <c r="K83" s="8"/>
      <c r="L83" s="8"/>
      <c r="M83" s="7"/>
      <c r="N83" s="9"/>
    </row>
    <row r="84" spans="2:14" ht="18.600000000000001" customHeight="1" collapsed="1">
      <c r="B84" s="27" t="s">
        <v>216</v>
      </c>
      <c r="C84" s="27"/>
      <c r="D84" s="105">
        <f>ROUNDDOWN((D6+D21)*N84,0)</f>
        <v>1036200</v>
      </c>
      <c r="E84" s="25"/>
      <c r="F84" s="59">
        <f>D84</f>
        <v>1036200</v>
      </c>
      <c r="G84" s="59">
        <f>ROUNDDOWN(F84*10%,0)</f>
        <v>103620</v>
      </c>
      <c r="H84" s="233" t="s">
        <v>214</v>
      </c>
      <c r="I84" s="234"/>
      <c r="J84" s="234"/>
      <c r="K84" s="234"/>
      <c r="L84" s="234"/>
      <c r="M84" s="234"/>
      <c r="N84" s="185">
        <v>0.1</v>
      </c>
    </row>
    <row r="85" spans="2:14" ht="20.399999999999999" customHeight="1">
      <c r="B85" s="122" t="s">
        <v>55</v>
      </c>
      <c r="C85" s="28" t="s">
        <v>217</v>
      </c>
      <c r="D85" s="31">
        <f>SUM(D6,D21,D71,D84)</f>
        <v>13898200</v>
      </c>
      <c r="E85" s="65">
        <f>SUM(E6,E21,E71,E84)</f>
        <v>6500000</v>
      </c>
      <c r="F85" s="66">
        <f>SUM(F6,F21,F71,F84)</f>
        <v>7398200</v>
      </c>
      <c r="G85" s="64">
        <f>SUM(G6,G21,G71,G84)</f>
        <v>739820</v>
      </c>
      <c r="H85" s="29"/>
      <c r="I85" s="124"/>
      <c r="J85" s="124"/>
      <c r="K85" s="124"/>
      <c r="L85" s="124"/>
      <c r="M85" s="124"/>
      <c r="N85" s="30"/>
    </row>
    <row r="86" spans="2:14" ht="20.399999999999999" customHeight="1" thickBot="1">
      <c r="B86" s="123" t="s">
        <v>56</v>
      </c>
      <c r="C86" s="32" t="s">
        <v>57</v>
      </c>
      <c r="D86" s="36">
        <f>SUM(E85:G85)</f>
        <v>14638020</v>
      </c>
      <c r="E86" s="33"/>
      <c r="F86" s="60"/>
      <c r="G86" s="35"/>
      <c r="H86" s="33"/>
      <c r="I86" s="34"/>
      <c r="J86" s="33"/>
      <c r="K86" s="34"/>
      <c r="L86" s="34"/>
      <c r="M86" s="33"/>
      <c r="N86" s="35"/>
    </row>
  </sheetData>
  <mergeCells count="6">
    <mergeCell ref="O23:S25"/>
    <mergeCell ref="H84:M84"/>
    <mergeCell ref="B2:N2"/>
    <mergeCell ref="B4:B5"/>
    <mergeCell ref="C4:C5"/>
    <mergeCell ref="H4:N5"/>
  </mergeCells>
  <phoneticPr fontId="11"/>
  <printOptions horizontalCentered="1"/>
  <pageMargins left="0.39370078740157483" right="0.39370078740157483" top="0.39370078740157483" bottom="0.31496062992125984" header="0.11811023622047245" footer="0.11811023622047245"/>
  <pageSetup paperSize="9" scale="5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EC5B5-6A26-4E41-8E13-9A0AD66E3E18}">
  <sheetPr>
    <tabColor theme="7" tint="0.79998168889431442"/>
    <pageSetUpPr fitToPage="1"/>
  </sheetPr>
  <dimension ref="B1:Y39"/>
  <sheetViews>
    <sheetView view="pageBreakPreview" zoomScale="85" zoomScaleNormal="100" zoomScaleSheetLayoutView="85" workbookViewId="0">
      <selection activeCell="T37" sqref="T37"/>
    </sheetView>
  </sheetViews>
  <sheetFormatPr defaultRowHeight="13.2"/>
  <cols>
    <col min="1" max="1" width="4.6640625" style="160" customWidth="1"/>
    <col min="2" max="2" width="15.5546875" style="160" customWidth="1"/>
    <col min="3" max="3" width="8.77734375" style="160" customWidth="1"/>
    <col min="4" max="4" width="13.77734375" style="160" customWidth="1"/>
    <col min="5" max="7" width="10.77734375" style="160" customWidth="1"/>
    <col min="8" max="8" width="13.21875" style="160" customWidth="1"/>
    <col min="9" max="15" width="11.77734375" style="160" customWidth="1"/>
    <col min="16" max="16" width="9.6640625" style="160" customWidth="1"/>
    <col min="17" max="18" width="13.21875" style="160" customWidth="1"/>
    <col min="19" max="16384" width="8.88671875" style="160"/>
  </cols>
  <sheetData>
    <row r="1" spans="2:25" ht="16.2"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76"/>
    </row>
    <row r="2" spans="2:25" ht="28.2" customHeight="1">
      <c r="B2" s="255" t="s">
        <v>178</v>
      </c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</row>
    <row r="3" spans="2:25" ht="22.2" customHeight="1">
      <c r="B3" s="256" t="s">
        <v>177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</row>
    <row r="4" spans="2:25" ht="14.4" customHeight="1">
      <c r="B4" s="175"/>
      <c r="C4" s="175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</row>
    <row r="5" spans="2:25" ht="19.95" customHeight="1">
      <c r="B5" s="167" t="s">
        <v>176</v>
      </c>
      <c r="C5" s="257"/>
      <c r="D5" s="257"/>
      <c r="E5" s="257"/>
      <c r="F5" s="257"/>
      <c r="G5" s="257"/>
      <c r="H5" s="257"/>
      <c r="I5" s="257"/>
      <c r="J5" s="168"/>
      <c r="K5" s="168"/>
      <c r="L5" s="168"/>
      <c r="M5" s="167" t="s">
        <v>175</v>
      </c>
      <c r="N5" s="258"/>
      <c r="O5" s="258"/>
      <c r="P5" s="258"/>
      <c r="Q5" s="258"/>
      <c r="R5" s="168"/>
      <c r="S5" s="168"/>
      <c r="T5" s="168"/>
      <c r="U5" s="168"/>
      <c r="V5" s="168"/>
      <c r="W5" s="168"/>
      <c r="X5" s="168"/>
      <c r="Y5" s="168"/>
    </row>
    <row r="6" spans="2:25" ht="19.95" customHeight="1">
      <c r="B6" s="167"/>
      <c r="C6" s="174"/>
      <c r="D6" s="174"/>
      <c r="E6" s="174"/>
      <c r="F6" s="174"/>
      <c r="G6" s="174"/>
      <c r="H6" s="174"/>
      <c r="I6" s="174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</row>
    <row r="7" spans="2:25" ht="19.95" customHeight="1">
      <c r="B7" s="168"/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7" t="s">
        <v>174</v>
      </c>
      <c r="N7" s="173" t="s">
        <v>173</v>
      </c>
      <c r="O7" s="259"/>
      <c r="P7" s="259"/>
      <c r="Q7" s="259"/>
      <c r="R7" s="168"/>
      <c r="S7" s="168"/>
      <c r="T7" s="168"/>
      <c r="U7" s="168"/>
      <c r="V7" s="168"/>
      <c r="W7" s="168"/>
      <c r="X7" s="168"/>
      <c r="Y7" s="168"/>
    </row>
    <row r="8" spans="2:25" ht="19.95" customHeight="1">
      <c r="B8" s="167" t="s">
        <v>172</v>
      </c>
      <c r="C8" s="259"/>
      <c r="D8" s="259"/>
      <c r="E8" s="259"/>
      <c r="F8" s="259"/>
      <c r="G8" s="259"/>
      <c r="H8" s="259"/>
      <c r="I8" s="259"/>
      <c r="J8" s="168"/>
      <c r="K8" s="168"/>
      <c r="L8" s="168"/>
      <c r="M8" s="168"/>
      <c r="N8" s="172" t="s">
        <v>171</v>
      </c>
      <c r="O8" s="260"/>
      <c r="P8" s="260"/>
      <c r="Q8" s="260"/>
      <c r="R8" s="168"/>
      <c r="S8" s="168"/>
      <c r="T8" s="168"/>
      <c r="U8" s="168"/>
      <c r="V8" s="168"/>
      <c r="W8" s="168"/>
      <c r="X8" s="168"/>
      <c r="Y8" s="168"/>
    </row>
    <row r="9" spans="2:25" ht="19.95" customHeight="1"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</row>
    <row r="10" spans="2:25" ht="19.95" customHeight="1">
      <c r="B10" s="247" t="s">
        <v>170</v>
      </c>
      <c r="C10" s="247"/>
      <c r="D10" s="261">
        <f>+R39-+G39</f>
        <v>0</v>
      </c>
      <c r="E10" s="262"/>
      <c r="F10" s="169" t="s">
        <v>163</v>
      </c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</row>
    <row r="11" spans="2:25" ht="19.95" customHeight="1">
      <c r="B11" s="247" t="s">
        <v>169</v>
      </c>
      <c r="C11" s="247"/>
      <c r="D11" s="261">
        <f>+G39/1.1</f>
        <v>0</v>
      </c>
      <c r="E11" s="262"/>
      <c r="F11" s="169" t="s">
        <v>163</v>
      </c>
      <c r="G11" s="168"/>
      <c r="H11" s="247" t="s">
        <v>168</v>
      </c>
      <c r="I11" s="247"/>
      <c r="J11" s="253"/>
      <c r="K11" s="254"/>
      <c r="L11" s="169" t="s">
        <v>165</v>
      </c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</row>
    <row r="12" spans="2:25" ht="19.95" customHeight="1">
      <c r="B12" s="247" t="s">
        <v>167</v>
      </c>
      <c r="C12" s="247"/>
      <c r="D12" s="248">
        <f>SUM(D10:E11)</f>
        <v>0</v>
      </c>
      <c r="E12" s="249"/>
      <c r="F12" s="171" t="s">
        <v>163</v>
      </c>
      <c r="G12" s="168"/>
      <c r="H12" s="247" t="s">
        <v>166</v>
      </c>
      <c r="I12" s="247"/>
      <c r="J12" s="250">
        <f>ROUNDDOWN(+C39*J11,2)</f>
        <v>0</v>
      </c>
      <c r="K12" s="251"/>
      <c r="L12" s="169" t="s">
        <v>165</v>
      </c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</row>
    <row r="13" spans="2:25" ht="19.95" customHeight="1"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</row>
    <row r="14" spans="2:25" ht="19.95" customHeight="1">
      <c r="B14" s="252" t="s">
        <v>164</v>
      </c>
      <c r="C14" s="252"/>
      <c r="D14" s="252"/>
      <c r="E14" s="252"/>
      <c r="F14" s="252"/>
      <c r="G14" s="252"/>
      <c r="H14" s="252"/>
      <c r="I14" s="252"/>
      <c r="J14" s="252"/>
      <c r="K14" s="170" t="e">
        <f>ROUNDDOWN(+D12/J12,0)</f>
        <v>#DIV/0!</v>
      </c>
      <c r="L14" s="169" t="s">
        <v>163</v>
      </c>
      <c r="M14" s="168"/>
      <c r="N14" s="168"/>
      <c r="O14" s="168"/>
      <c r="P14" s="168"/>
      <c r="Q14" s="168"/>
      <c r="R14" s="168"/>
    </row>
    <row r="15" spans="2:25" ht="19.95" customHeight="1">
      <c r="B15" s="168"/>
      <c r="C15" s="168"/>
      <c r="D15" s="168"/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7" t="s">
        <v>162</v>
      </c>
    </row>
    <row r="16" spans="2:25" ht="19.95" customHeight="1">
      <c r="B16" s="246" t="s">
        <v>161</v>
      </c>
      <c r="C16" s="246" t="s">
        <v>160</v>
      </c>
      <c r="D16" s="246" t="s">
        <v>159</v>
      </c>
      <c r="E16" s="246" t="s">
        <v>158</v>
      </c>
      <c r="F16" s="246"/>
      <c r="G16" s="246"/>
      <c r="H16" s="246" t="s">
        <v>157</v>
      </c>
      <c r="I16" s="246" t="s">
        <v>156</v>
      </c>
      <c r="J16" s="246"/>
      <c r="K16" s="246"/>
      <c r="L16" s="246"/>
      <c r="M16" s="246"/>
      <c r="N16" s="246" t="s">
        <v>155</v>
      </c>
      <c r="O16" s="246"/>
      <c r="P16" s="246"/>
      <c r="Q16" s="246" t="s">
        <v>154</v>
      </c>
      <c r="R16" s="246" t="s">
        <v>153</v>
      </c>
    </row>
    <row r="17" spans="2:18" ht="19.95" customHeight="1">
      <c r="B17" s="246"/>
      <c r="C17" s="246"/>
      <c r="D17" s="246"/>
      <c r="E17" s="246" t="s">
        <v>194</v>
      </c>
      <c r="F17" s="246" t="s">
        <v>194</v>
      </c>
      <c r="G17" s="246" t="s">
        <v>152</v>
      </c>
      <c r="H17" s="246"/>
      <c r="I17" s="246" t="s">
        <v>151</v>
      </c>
      <c r="J17" s="246" t="s">
        <v>150</v>
      </c>
      <c r="K17" s="246" t="s">
        <v>149</v>
      </c>
      <c r="L17" s="246" t="s">
        <v>148</v>
      </c>
      <c r="M17" s="246" t="s">
        <v>147</v>
      </c>
      <c r="N17" s="246" t="s">
        <v>146</v>
      </c>
      <c r="O17" s="246" t="s">
        <v>145</v>
      </c>
      <c r="P17" s="246" t="s">
        <v>144</v>
      </c>
      <c r="Q17" s="246"/>
      <c r="R17" s="246"/>
    </row>
    <row r="18" spans="2:18" ht="19.95" customHeight="1">
      <c r="B18" s="246"/>
      <c r="C18" s="246"/>
      <c r="D18" s="246"/>
      <c r="E18" s="246"/>
      <c r="F18" s="246"/>
      <c r="G18" s="246"/>
      <c r="H18" s="246"/>
      <c r="I18" s="246"/>
      <c r="J18" s="246"/>
      <c r="K18" s="246"/>
      <c r="L18" s="246"/>
      <c r="M18" s="246"/>
      <c r="N18" s="246"/>
      <c r="O18" s="246"/>
      <c r="P18" s="246"/>
      <c r="Q18" s="246"/>
      <c r="R18" s="246"/>
    </row>
    <row r="19" spans="2:18" ht="19.95" customHeight="1">
      <c r="B19" s="246"/>
      <c r="C19" s="246"/>
      <c r="D19" s="246"/>
      <c r="E19" s="246"/>
      <c r="F19" s="246"/>
      <c r="G19" s="246"/>
      <c r="H19" s="246"/>
      <c r="I19" s="246"/>
      <c r="J19" s="246"/>
      <c r="K19" s="246"/>
      <c r="L19" s="246"/>
      <c r="M19" s="246"/>
      <c r="N19" s="246"/>
      <c r="O19" s="246"/>
      <c r="P19" s="246"/>
      <c r="Q19" s="246"/>
      <c r="R19" s="246"/>
    </row>
    <row r="20" spans="2:18" ht="19.95" customHeight="1">
      <c r="B20" s="246"/>
      <c r="C20" s="246"/>
      <c r="D20" s="246"/>
      <c r="E20" s="246"/>
      <c r="F20" s="246"/>
      <c r="G20" s="246"/>
      <c r="H20" s="246"/>
      <c r="I20" s="246"/>
      <c r="J20" s="246"/>
      <c r="K20" s="246"/>
      <c r="L20" s="246"/>
      <c r="M20" s="246"/>
      <c r="N20" s="246"/>
      <c r="O20" s="246"/>
      <c r="P20" s="246"/>
      <c r="Q20" s="246"/>
      <c r="R20" s="246"/>
    </row>
    <row r="21" spans="2:18" ht="19.95" customHeight="1">
      <c r="B21" s="246"/>
      <c r="C21" s="246"/>
      <c r="D21" s="246"/>
      <c r="E21" s="246"/>
      <c r="F21" s="246"/>
      <c r="G21" s="246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</row>
    <row r="22" spans="2:18" ht="19.95" customHeight="1">
      <c r="B22" s="246"/>
      <c r="C22" s="246"/>
      <c r="D22" s="246"/>
      <c r="E22" s="246"/>
      <c r="F22" s="246"/>
      <c r="G22" s="246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</row>
    <row r="23" spans="2:18" ht="19.95" customHeight="1">
      <c r="B23" s="165" t="s">
        <v>143</v>
      </c>
      <c r="C23" s="164"/>
      <c r="D23" s="163"/>
      <c r="E23" s="163"/>
      <c r="F23" s="163"/>
      <c r="G23" s="163"/>
      <c r="H23" s="161">
        <f t="shared" ref="H23:H38" si="0">SUM(D23:G23)</f>
        <v>0</v>
      </c>
      <c r="I23" s="163"/>
      <c r="J23" s="163"/>
      <c r="K23" s="163"/>
      <c r="L23" s="163"/>
      <c r="M23" s="163"/>
      <c r="N23" s="163"/>
      <c r="O23" s="163"/>
      <c r="P23" s="163"/>
      <c r="Q23" s="161">
        <f t="shared" ref="Q23:Q38" si="1">SUM(I23:P23)</f>
        <v>0</v>
      </c>
      <c r="R23" s="161">
        <f t="shared" ref="R23:R38" si="2">+H23+Q23</f>
        <v>0</v>
      </c>
    </row>
    <row r="24" spans="2:18" ht="19.95" customHeight="1">
      <c r="B24" s="165" t="s">
        <v>142</v>
      </c>
      <c r="C24" s="164"/>
      <c r="D24" s="163"/>
      <c r="E24" s="163"/>
      <c r="F24" s="163"/>
      <c r="G24" s="163"/>
      <c r="H24" s="161">
        <f t="shared" si="0"/>
        <v>0</v>
      </c>
      <c r="I24" s="163"/>
      <c r="J24" s="163"/>
      <c r="K24" s="163"/>
      <c r="L24" s="163"/>
      <c r="M24" s="163"/>
      <c r="N24" s="163"/>
      <c r="O24" s="163"/>
      <c r="P24" s="163"/>
      <c r="Q24" s="161">
        <f t="shared" si="1"/>
        <v>0</v>
      </c>
      <c r="R24" s="161">
        <f t="shared" si="2"/>
        <v>0</v>
      </c>
    </row>
    <row r="25" spans="2:18" ht="19.95" customHeight="1">
      <c r="B25" s="165" t="s">
        <v>141</v>
      </c>
      <c r="C25" s="164"/>
      <c r="D25" s="163"/>
      <c r="E25" s="163"/>
      <c r="F25" s="163"/>
      <c r="G25" s="163"/>
      <c r="H25" s="161">
        <f t="shared" si="0"/>
        <v>0</v>
      </c>
      <c r="I25" s="163"/>
      <c r="J25" s="163"/>
      <c r="K25" s="163"/>
      <c r="L25" s="163"/>
      <c r="M25" s="163"/>
      <c r="N25" s="163"/>
      <c r="O25" s="163"/>
      <c r="P25" s="163"/>
      <c r="Q25" s="161">
        <f t="shared" si="1"/>
        <v>0</v>
      </c>
      <c r="R25" s="161">
        <f t="shared" si="2"/>
        <v>0</v>
      </c>
    </row>
    <row r="26" spans="2:18" ht="19.95" customHeight="1">
      <c r="B26" s="165" t="s">
        <v>140</v>
      </c>
      <c r="C26" s="164"/>
      <c r="D26" s="163"/>
      <c r="E26" s="163"/>
      <c r="F26" s="163"/>
      <c r="G26" s="163"/>
      <c r="H26" s="161">
        <f t="shared" si="0"/>
        <v>0</v>
      </c>
      <c r="I26" s="163"/>
      <c r="J26" s="163"/>
      <c r="K26" s="163"/>
      <c r="L26" s="163"/>
      <c r="M26" s="163"/>
      <c r="N26" s="163"/>
      <c r="O26" s="163"/>
      <c r="P26" s="163"/>
      <c r="Q26" s="161">
        <f t="shared" si="1"/>
        <v>0</v>
      </c>
      <c r="R26" s="161">
        <f t="shared" si="2"/>
        <v>0</v>
      </c>
    </row>
    <row r="27" spans="2:18" ht="19.95" customHeight="1">
      <c r="B27" s="165" t="s">
        <v>139</v>
      </c>
      <c r="C27" s="164"/>
      <c r="D27" s="163"/>
      <c r="E27" s="163"/>
      <c r="F27" s="163"/>
      <c r="G27" s="163"/>
      <c r="H27" s="161">
        <f t="shared" si="0"/>
        <v>0</v>
      </c>
      <c r="I27" s="163"/>
      <c r="J27" s="163"/>
      <c r="K27" s="163"/>
      <c r="L27" s="163"/>
      <c r="M27" s="163"/>
      <c r="N27" s="163"/>
      <c r="O27" s="163"/>
      <c r="P27" s="163"/>
      <c r="Q27" s="161">
        <f t="shared" si="1"/>
        <v>0</v>
      </c>
      <c r="R27" s="161">
        <f t="shared" si="2"/>
        <v>0</v>
      </c>
    </row>
    <row r="28" spans="2:18" ht="19.95" customHeight="1">
      <c r="B28" s="165" t="s">
        <v>138</v>
      </c>
      <c r="C28" s="164"/>
      <c r="D28" s="163"/>
      <c r="E28" s="163"/>
      <c r="F28" s="163"/>
      <c r="G28" s="163"/>
      <c r="H28" s="161">
        <f t="shared" si="0"/>
        <v>0</v>
      </c>
      <c r="I28" s="163"/>
      <c r="J28" s="163"/>
      <c r="K28" s="163"/>
      <c r="L28" s="163"/>
      <c r="M28" s="163"/>
      <c r="N28" s="163"/>
      <c r="O28" s="163"/>
      <c r="P28" s="163"/>
      <c r="Q28" s="161">
        <f t="shared" si="1"/>
        <v>0</v>
      </c>
      <c r="R28" s="161">
        <f t="shared" si="2"/>
        <v>0</v>
      </c>
    </row>
    <row r="29" spans="2:18" ht="19.95" customHeight="1">
      <c r="B29" s="165" t="s">
        <v>137</v>
      </c>
      <c r="C29" s="164"/>
      <c r="D29" s="163"/>
      <c r="E29" s="163"/>
      <c r="F29" s="163"/>
      <c r="G29" s="163"/>
      <c r="H29" s="161">
        <f t="shared" si="0"/>
        <v>0</v>
      </c>
      <c r="I29" s="163"/>
      <c r="J29" s="163"/>
      <c r="K29" s="163"/>
      <c r="L29" s="163"/>
      <c r="M29" s="163"/>
      <c r="N29" s="163"/>
      <c r="O29" s="163"/>
      <c r="P29" s="163"/>
      <c r="Q29" s="161">
        <f t="shared" si="1"/>
        <v>0</v>
      </c>
      <c r="R29" s="161">
        <f t="shared" si="2"/>
        <v>0</v>
      </c>
    </row>
    <row r="30" spans="2:18" ht="19.95" customHeight="1">
      <c r="B30" s="165" t="s">
        <v>136</v>
      </c>
      <c r="C30" s="164"/>
      <c r="D30" s="163"/>
      <c r="E30" s="163"/>
      <c r="F30" s="163"/>
      <c r="G30" s="163"/>
      <c r="H30" s="161">
        <f t="shared" si="0"/>
        <v>0</v>
      </c>
      <c r="I30" s="163"/>
      <c r="J30" s="163"/>
      <c r="K30" s="163"/>
      <c r="L30" s="163"/>
      <c r="M30" s="163"/>
      <c r="N30" s="163"/>
      <c r="O30" s="163"/>
      <c r="P30" s="163"/>
      <c r="Q30" s="161">
        <f t="shared" si="1"/>
        <v>0</v>
      </c>
      <c r="R30" s="161">
        <f t="shared" si="2"/>
        <v>0</v>
      </c>
    </row>
    <row r="31" spans="2:18" ht="19.95" customHeight="1">
      <c r="B31" s="165" t="s">
        <v>135</v>
      </c>
      <c r="C31" s="164"/>
      <c r="D31" s="163"/>
      <c r="E31" s="163"/>
      <c r="F31" s="163"/>
      <c r="G31" s="163"/>
      <c r="H31" s="161">
        <f t="shared" si="0"/>
        <v>0</v>
      </c>
      <c r="I31" s="163"/>
      <c r="J31" s="163"/>
      <c r="K31" s="163"/>
      <c r="L31" s="163"/>
      <c r="M31" s="163"/>
      <c r="N31" s="163"/>
      <c r="O31" s="163"/>
      <c r="P31" s="163"/>
      <c r="Q31" s="161">
        <f t="shared" si="1"/>
        <v>0</v>
      </c>
      <c r="R31" s="161">
        <f t="shared" si="2"/>
        <v>0</v>
      </c>
    </row>
    <row r="32" spans="2:18" ht="19.95" customHeight="1">
      <c r="B32" s="165" t="s">
        <v>134</v>
      </c>
      <c r="C32" s="164"/>
      <c r="D32" s="163"/>
      <c r="E32" s="163"/>
      <c r="F32" s="163"/>
      <c r="G32" s="163"/>
      <c r="H32" s="161">
        <f t="shared" si="0"/>
        <v>0</v>
      </c>
      <c r="I32" s="163"/>
      <c r="J32" s="163"/>
      <c r="K32" s="163"/>
      <c r="L32" s="163"/>
      <c r="M32" s="163"/>
      <c r="N32" s="163"/>
      <c r="O32" s="163"/>
      <c r="P32" s="163"/>
      <c r="Q32" s="161">
        <f t="shared" si="1"/>
        <v>0</v>
      </c>
      <c r="R32" s="161">
        <f t="shared" si="2"/>
        <v>0</v>
      </c>
    </row>
    <row r="33" spans="2:18" ht="19.95" customHeight="1">
      <c r="B33" s="165" t="s">
        <v>133</v>
      </c>
      <c r="C33" s="164"/>
      <c r="D33" s="163"/>
      <c r="E33" s="163"/>
      <c r="F33" s="163"/>
      <c r="G33" s="163"/>
      <c r="H33" s="161">
        <f t="shared" si="0"/>
        <v>0</v>
      </c>
      <c r="I33" s="163"/>
      <c r="J33" s="163"/>
      <c r="K33" s="163"/>
      <c r="L33" s="163"/>
      <c r="M33" s="163"/>
      <c r="N33" s="163"/>
      <c r="O33" s="163"/>
      <c r="P33" s="163"/>
      <c r="Q33" s="161">
        <f t="shared" si="1"/>
        <v>0</v>
      </c>
      <c r="R33" s="161">
        <f t="shared" si="2"/>
        <v>0</v>
      </c>
    </row>
    <row r="34" spans="2:18" ht="19.95" customHeight="1">
      <c r="B34" s="165" t="s">
        <v>132</v>
      </c>
      <c r="C34" s="164"/>
      <c r="D34" s="163"/>
      <c r="E34" s="163"/>
      <c r="F34" s="163"/>
      <c r="G34" s="163"/>
      <c r="H34" s="161">
        <f t="shared" si="0"/>
        <v>0</v>
      </c>
      <c r="I34" s="163"/>
      <c r="J34" s="163"/>
      <c r="K34" s="163"/>
      <c r="L34" s="163"/>
      <c r="M34" s="163"/>
      <c r="N34" s="163"/>
      <c r="O34" s="163"/>
      <c r="P34" s="163"/>
      <c r="Q34" s="161">
        <f t="shared" si="1"/>
        <v>0</v>
      </c>
      <c r="R34" s="161">
        <f t="shared" si="2"/>
        <v>0</v>
      </c>
    </row>
    <row r="35" spans="2:18" ht="19.95" customHeight="1">
      <c r="B35" s="165" t="s">
        <v>131</v>
      </c>
      <c r="C35" s="166"/>
      <c r="D35" s="163"/>
      <c r="E35" s="163"/>
      <c r="F35" s="163"/>
      <c r="G35" s="163"/>
      <c r="H35" s="161">
        <f t="shared" si="0"/>
        <v>0</v>
      </c>
      <c r="I35" s="163"/>
      <c r="J35" s="163"/>
      <c r="K35" s="163"/>
      <c r="L35" s="163"/>
      <c r="M35" s="163"/>
      <c r="N35" s="163"/>
      <c r="O35" s="163"/>
      <c r="P35" s="163"/>
      <c r="Q35" s="161">
        <f t="shared" si="1"/>
        <v>0</v>
      </c>
      <c r="R35" s="161">
        <f t="shared" si="2"/>
        <v>0</v>
      </c>
    </row>
    <row r="36" spans="2:18" ht="19.95" customHeight="1">
      <c r="B36" s="165" t="s">
        <v>130</v>
      </c>
      <c r="C36" s="164"/>
      <c r="D36" s="163"/>
      <c r="E36" s="163"/>
      <c r="F36" s="163"/>
      <c r="G36" s="163"/>
      <c r="H36" s="161">
        <f t="shared" si="0"/>
        <v>0</v>
      </c>
      <c r="I36" s="163"/>
      <c r="J36" s="163"/>
      <c r="K36" s="163"/>
      <c r="L36" s="163"/>
      <c r="M36" s="163"/>
      <c r="N36" s="163"/>
      <c r="O36" s="163"/>
      <c r="P36" s="163"/>
      <c r="Q36" s="161">
        <f t="shared" si="1"/>
        <v>0</v>
      </c>
      <c r="R36" s="161">
        <f t="shared" si="2"/>
        <v>0</v>
      </c>
    </row>
    <row r="37" spans="2:18" ht="19.95" customHeight="1">
      <c r="B37" s="165" t="s">
        <v>129</v>
      </c>
      <c r="C37" s="166"/>
      <c r="D37" s="163"/>
      <c r="E37" s="163"/>
      <c r="F37" s="163"/>
      <c r="G37" s="163"/>
      <c r="H37" s="161">
        <f t="shared" si="0"/>
        <v>0</v>
      </c>
      <c r="I37" s="163"/>
      <c r="J37" s="163"/>
      <c r="K37" s="163"/>
      <c r="L37" s="163"/>
      <c r="M37" s="163"/>
      <c r="N37" s="163"/>
      <c r="O37" s="163"/>
      <c r="P37" s="163"/>
      <c r="Q37" s="161">
        <f t="shared" si="1"/>
        <v>0</v>
      </c>
      <c r="R37" s="161">
        <f t="shared" si="2"/>
        <v>0</v>
      </c>
    </row>
    <row r="38" spans="2:18" ht="19.95" customHeight="1">
      <c r="B38" s="165" t="s">
        <v>128</v>
      </c>
      <c r="C38" s="164"/>
      <c r="D38" s="163"/>
      <c r="E38" s="163"/>
      <c r="F38" s="163"/>
      <c r="G38" s="163"/>
      <c r="H38" s="161">
        <f t="shared" si="0"/>
        <v>0</v>
      </c>
      <c r="I38" s="163"/>
      <c r="J38" s="163"/>
      <c r="K38" s="163"/>
      <c r="L38" s="163"/>
      <c r="M38" s="163"/>
      <c r="N38" s="163"/>
      <c r="O38" s="163"/>
      <c r="P38" s="163"/>
      <c r="Q38" s="161">
        <f t="shared" si="1"/>
        <v>0</v>
      </c>
      <c r="R38" s="161">
        <f t="shared" si="2"/>
        <v>0</v>
      </c>
    </row>
    <row r="39" spans="2:18" ht="19.95" customHeight="1">
      <c r="B39" s="162" t="s">
        <v>127</v>
      </c>
      <c r="C39" s="161">
        <f t="shared" ref="C39:R39" si="3">SUM(C23:C38)</f>
        <v>0</v>
      </c>
      <c r="D39" s="161">
        <f t="shared" si="3"/>
        <v>0</v>
      </c>
      <c r="E39" s="161">
        <f t="shared" si="3"/>
        <v>0</v>
      </c>
      <c r="F39" s="161">
        <f t="shared" si="3"/>
        <v>0</v>
      </c>
      <c r="G39" s="161">
        <f t="shared" si="3"/>
        <v>0</v>
      </c>
      <c r="H39" s="161">
        <f t="shared" si="3"/>
        <v>0</v>
      </c>
      <c r="I39" s="161">
        <f t="shared" si="3"/>
        <v>0</v>
      </c>
      <c r="J39" s="161">
        <f t="shared" si="3"/>
        <v>0</v>
      </c>
      <c r="K39" s="161">
        <f t="shared" si="3"/>
        <v>0</v>
      </c>
      <c r="L39" s="161">
        <f t="shared" si="3"/>
        <v>0</v>
      </c>
      <c r="M39" s="161">
        <f t="shared" si="3"/>
        <v>0</v>
      </c>
      <c r="N39" s="161">
        <f t="shared" si="3"/>
        <v>0</v>
      </c>
      <c r="O39" s="161">
        <f t="shared" si="3"/>
        <v>0</v>
      </c>
      <c r="P39" s="161">
        <f t="shared" si="3"/>
        <v>0</v>
      </c>
      <c r="Q39" s="161">
        <f t="shared" si="3"/>
        <v>0</v>
      </c>
      <c r="R39" s="161">
        <f t="shared" si="3"/>
        <v>0</v>
      </c>
    </row>
  </sheetData>
  <mergeCells count="38">
    <mergeCell ref="J11:K11"/>
    <mergeCell ref="B2:R2"/>
    <mergeCell ref="B3:R3"/>
    <mergeCell ref="C5:I5"/>
    <mergeCell ref="N5:Q5"/>
    <mergeCell ref="O7:Q7"/>
    <mergeCell ref="C8:I8"/>
    <mergeCell ref="O8:Q8"/>
    <mergeCell ref="B10:C10"/>
    <mergeCell ref="D10:E10"/>
    <mergeCell ref="B11:C11"/>
    <mergeCell ref="D11:E11"/>
    <mergeCell ref="H11:I11"/>
    <mergeCell ref="B16:B22"/>
    <mergeCell ref="C16:C22"/>
    <mergeCell ref="D16:D22"/>
    <mergeCell ref="E16:G16"/>
    <mergeCell ref="H16:H22"/>
    <mergeCell ref="B12:C12"/>
    <mergeCell ref="D12:E12"/>
    <mergeCell ref="H12:I12"/>
    <mergeCell ref="J12:K12"/>
    <mergeCell ref="B14:J14"/>
    <mergeCell ref="I16:M16"/>
    <mergeCell ref="N16:P16"/>
    <mergeCell ref="R16:R22"/>
    <mergeCell ref="E17:E22"/>
    <mergeCell ref="F17:F22"/>
    <mergeCell ref="G17:G22"/>
    <mergeCell ref="I17:I22"/>
    <mergeCell ref="J17:J22"/>
    <mergeCell ref="K17:K22"/>
    <mergeCell ref="L17:L22"/>
    <mergeCell ref="M17:M22"/>
    <mergeCell ref="N17:N22"/>
    <mergeCell ref="Q16:Q22"/>
    <mergeCell ref="O17:O22"/>
    <mergeCell ref="P17:P22"/>
  </mergeCells>
  <phoneticPr fontId="11"/>
  <conditionalFormatting sqref="H23:H34 Q23:R34 D23:D34">
    <cfRule type="expression" dxfId="1" priority="2">
      <formula>D23&gt;_xlfn.QUARTILE.INC(D$17:D$28,3)+1.5*(_xlfn.QUARTILE.INC(D$17:D$28,3)-_xlfn.QUARTILE.INC(D$17:D$28,1))</formula>
    </cfRule>
  </conditionalFormatting>
  <conditionalFormatting sqref="H23:H34 Q23:R34 D23:D34">
    <cfRule type="expression" dxfId="0" priority="1">
      <formula>D23&lt;_xlfn.QUARTILE.INC(D$17:D$28,1)-1.5*(_xlfn.QUARTILE.INC(D$17:D$28,3)-_xlfn.QUARTILE.INC(D$17:D$28,1))</formula>
    </cfRule>
  </conditionalFormatting>
  <pageMargins left="0.51181102362204722" right="0.51181102362204722" top="0.57999999999999996" bottom="0.55118110236220474" header="0.31496062992125984" footer="0.31496062992125984"/>
  <pageSetup paperSize="9" scale="68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2A916-1C70-4391-88D6-B7B36DDFA791}">
  <sheetPr>
    <tabColor theme="8" tint="0.79998168889431442"/>
    <pageSetUpPr fitToPage="1"/>
  </sheetPr>
  <dimension ref="A1:K1"/>
  <sheetViews>
    <sheetView showGridLines="0" view="pageBreakPreview" zoomScaleNormal="100" zoomScaleSheetLayoutView="100" workbookViewId="0">
      <selection activeCell="T37" sqref="T37"/>
    </sheetView>
  </sheetViews>
  <sheetFormatPr defaultRowHeight="13.2"/>
  <cols>
    <col min="1" max="8" width="8.88671875" style="160"/>
    <col min="9" max="9" width="18" style="160" customWidth="1"/>
    <col min="10" max="16384" width="8.88671875" style="160"/>
  </cols>
  <sheetData>
    <row r="1" spans="1:11">
      <c r="A1" s="188" t="s">
        <v>179</v>
      </c>
      <c r="K1" s="188" t="s">
        <v>180</v>
      </c>
    </row>
  </sheetData>
  <phoneticPr fontId="11"/>
  <pageMargins left="0.53" right="0.43" top="0.61" bottom="0.48" header="0.3" footer="0.3"/>
  <pageSetup paperSize="9" scale="87" fitToWidth="0" orientation="portrait" r:id="rId1"/>
  <colBreaks count="1" manualBreakCount="1">
    <brk id="9" max="70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0B4B8-C5C2-4C93-9EE4-DF179869C768}">
  <sheetPr>
    <tabColor theme="8" tint="0.79998168889431442"/>
  </sheetPr>
  <dimension ref="B2:M28"/>
  <sheetViews>
    <sheetView view="pageBreakPreview" zoomScaleNormal="100" zoomScaleSheetLayoutView="100" workbookViewId="0">
      <selection activeCell="T37" sqref="T37"/>
    </sheetView>
  </sheetViews>
  <sheetFormatPr defaultRowHeight="19.95" customHeight="1"/>
  <cols>
    <col min="1" max="1" width="4.6640625" style="177" customWidth="1"/>
    <col min="2" max="2" width="30.6640625" style="178" customWidth="1"/>
    <col min="3" max="3" width="6.33203125" style="178" customWidth="1"/>
    <col min="4" max="4" width="8.77734375" style="178" customWidth="1"/>
    <col min="5" max="5" width="6.33203125" style="178" customWidth="1"/>
    <col min="6" max="6" width="8.88671875" style="178"/>
    <col min="7" max="7" width="7.5546875" style="178" customWidth="1"/>
    <col min="8" max="8" width="11.88671875" style="178" customWidth="1"/>
    <col min="9" max="16384" width="8.88671875" style="177"/>
  </cols>
  <sheetData>
    <row r="2" spans="2:13" ht="19.95" customHeight="1">
      <c r="B2" s="264" t="s">
        <v>198</v>
      </c>
      <c r="C2" s="264"/>
      <c r="D2" s="264"/>
      <c r="E2" s="264"/>
      <c r="F2" s="264"/>
      <c r="G2" s="264"/>
      <c r="H2" s="264"/>
    </row>
    <row r="4" spans="2:13" ht="19.95" customHeight="1">
      <c r="B4" s="177"/>
      <c r="H4" s="179" t="s">
        <v>181</v>
      </c>
    </row>
    <row r="9" spans="2:13" ht="30.6" customHeight="1">
      <c r="B9" s="181" t="s">
        <v>182</v>
      </c>
      <c r="C9" s="265" t="s">
        <v>13</v>
      </c>
      <c r="D9" s="265">
        <v>100</v>
      </c>
      <c r="G9" s="182"/>
      <c r="H9" s="177"/>
      <c r="M9" s="183"/>
    </row>
    <row r="10" spans="2:13" ht="30.6" customHeight="1">
      <c r="B10" s="181" t="s">
        <v>183</v>
      </c>
      <c r="C10" s="265"/>
      <c r="D10" s="265"/>
      <c r="G10" s="182"/>
      <c r="H10" s="177"/>
      <c r="M10" s="183"/>
    </row>
    <row r="11" spans="2:13" ht="19.95" customHeight="1">
      <c r="L11" s="178"/>
    </row>
    <row r="12" spans="2:13" ht="19.95" customHeight="1">
      <c r="L12" s="178"/>
    </row>
    <row r="13" spans="2:13" ht="19.95" customHeight="1">
      <c r="L13" s="178"/>
    </row>
    <row r="14" spans="2:13" ht="19.95" customHeight="1">
      <c r="L14" s="178"/>
    </row>
    <row r="15" spans="2:13" ht="19.95" customHeight="1">
      <c r="L15" s="178"/>
    </row>
    <row r="19" spans="2:8" ht="30" customHeight="1">
      <c r="B19" s="266" t="s">
        <v>184</v>
      </c>
      <c r="C19" s="267"/>
      <c r="D19" s="268"/>
      <c r="E19" s="269" t="s">
        <v>185</v>
      </c>
      <c r="F19" s="270"/>
      <c r="G19" s="270"/>
      <c r="H19" s="271"/>
    </row>
    <row r="20" spans="2:8" ht="30" customHeight="1">
      <c r="B20" s="184">
        <v>175000</v>
      </c>
      <c r="C20" s="265" t="s">
        <v>13</v>
      </c>
      <c r="D20" s="265">
        <v>100</v>
      </c>
      <c r="E20" s="265" t="s">
        <v>186</v>
      </c>
      <c r="F20" s="265">
        <f>(B20/B21)*100</f>
        <v>8.3333333333333321</v>
      </c>
      <c r="G20" s="265" t="s">
        <v>187</v>
      </c>
      <c r="H20" s="263">
        <f>ROUNDDOWN(F20,2)</f>
        <v>8.33</v>
      </c>
    </row>
    <row r="21" spans="2:8" ht="30" customHeight="1">
      <c r="B21" s="184">
        <v>2100000</v>
      </c>
      <c r="C21" s="265"/>
      <c r="D21" s="265"/>
      <c r="E21" s="265"/>
      <c r="F21" s="265"/>
      <c r="G21" s="265"/>
      <c r="H21" s="263"/>
    </row>
    <row r="22" spans="2:8" ht="19.95" customHeight="1">
      <c r="G22" s="178" t="s">
        <v>188</v>
      </c>
    </row>
    <row r="24" spans="2:8" ht="24.6" customHeight="1">
      <c r="B24" s="192" t="s">
        <v>218</v>
      </c>
    </row>
    <row r="25" spans="2:8" ht="24.6" customHeight="1">
      <c r="B25" s="194" t="s">
        <v>219</v>
      </c>
    </row>
    <row r="28" spans="2:8" ht="19.95" customHeight="1">
      <c r="B28" s="178" t="s">
        <v>189</v>
      </c>
    </row>
  </sheetData>
  <mergeCells count="11">
    <mergeCell ref="H20:H21"/>
    <mergeCell ref="B2:H2"/>
    <mergeCell ref="C9:C10"/>
    <mergeCell ref="D9:D10"/>
    <mergeCell ref="B19:D19"/>
    <mergeCell ref="E19:H19"/>
    <mergeCell ref="C20:C21"/>
    <mergeCell ref="D20:D21"/>
    <mergeCell ref="E20:E21"/>
    <mergeCell ref="F20:F21"/>
    <mergeCell ref="G20:G21"/>
  </mergeCells>
  <phoneticPr fontId="11"/>
  <pageMargins left="0.7" right="0.7" top="0.75" bottom="0.75" header="0.3" footer="0.3"/>
  <pageSetup paperSize="9" scale="83" orientation="portrait" r:id="rId1"/>
  <colBreaks count="1" manualBreakCount="1">
    <brk id="8" max="2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見積書作成時の留意点</vt:lpstr>
      <vt:lpstr>消費税取扱い</vt:lpstr>
      <vt:lpstr>（提案時）見積書表紙</vt:lpstr>
      <vt:lpstr>（採択後）見積書表紙</vt:lpstr>
      <vt:lpstr>【記載例】見積内訳</vt:lpstr>
      <vt:lpstr>見積内訳</vt:lpstr>
      <vt:lpstr>【書式】人件費実績単価算出表</vt:lpstr>
      <vt:lpstr>一般管理費率算定方法</vt:lpstr>
      <vt:lpstr>【記載例】一般管理費率算出表</vt:lpstr>
      <vt:lpstr>【書式】一般管理費率算出表</vt:lpstr>
      <vt:lpstr>'（採択後）見積書表紙'!Print_Area</vt:lpstr>
      <vt:lpstr>'（提案時）見積書表紙'!Print_Area</vt:lpstr>
      <vt:lpstr>【記載例】見積内訳!Print_Area</vt:lpstr>
      <vt:lpstr>【書式】人件費実績単価算出表!Print_Area</vt:lpstr>
      <vt:lpstr>一般管理費率算定方法!Print_Area</vt:lpstr>
      <vt:lpstr>見積内訳!Print_Area</vt:lpstr>
      <vt:lpstr>【記載例】見積内訳!Print_Titles</vt:lpstr>
      <vt:lpstr>見積内訳!Print_Titles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2023-04-25T09:01:01Z</dcterms:modified>
</cp:coreProperties>
</file>